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75" windowHeight="8340" firstSheet="2" activeTab="3"/>
  </bookViews>
  <sheets>
    <sheet name="オープン予選" sheetId="1" r:id="rId1"/>
    <sheet name="チャレンジ＆一般女子予選" sheetId="2" r:id="rId2"/>
    <sheet name="オープン決勝Ｔ " sheetId="3" r:id="rId3"/>
    <sheet name="オープン　フレンドＴ" sheetId="4" r:id="rId4"/>
    <sheet name="ﾁｬﾚﾝｼﾞ＆一般女子決勝Ｔ" sheetId="5" r:id="rId5"/>
    <sheet name="スケジュール表" sheetId="6" r:id="rId6"/>
    <sheet name="スケジュール表 (2)" sheetId="7" r:id="rId7"/>
    <sheet name="参加チーム名" sheetId="8" r:id="rId8"/>
  </sheets>
  <definedNames/>
  <calcPr fullCalcOnLoad="1"/>
</workbook>
</file>

<file path=xl/sharedStrings.xml><?xml version="1.0" encoding="utf-8"?>
<sst xmlns="http://schemas.openxmlformats.org/spreadsheetml/2006/main" count="826" uniqueCount="284">
  <si>
    <t>松陵ヤンキーズ</t>
  </si>
  <si>
    <t>Ｇ．Ｔ．Ｏ．☆ＡＳＵＣＯＭＥ</t>
  </si>
  <si>
    <t>夢憧児忍天心（ﾄﾞﾘｰﾑｷｯｽﾞｽｶｲﾊｰﾂ）</t>
  </si>
  <si>
    <t>ブルースタークィーン</t>
  </si>
  <si>
    <t>高松ＤＢＣ</t>
  </si>
  <si>
    <t>月越ストーム</t>
  </si>
  <si>
    <t>Pchans</t>
  </si>
  <si>
    <t>ブルースターキング</t>
  </si>
  <si>
    <t>原町ファイヤースピリッツ</t>
  </si>
  <si>
    <t>館ｼﾞｬﾝｸﾞﾙｰ</t>
  </si>
  <si>
    <t>栗生ファイターズ</t>
  </si>
  <si>
    <t>いいたて草野ガッツ</t>
  </si>
  <si>
    <t>ブルースタークィーン</t>
  </si>
  <si>
    <t>松原ｴﾝﾃﾞﾊﾞｰｽﾞＥＸ</t>
  </si>
  <si>
    <t>杉小キャイーンブラザーズX</t>
  </si>
  <si>
    <t>杉妻レボリューション</t>
  </si>
  <si>
    <t>いいたて草野ｶﾞｯﾂ</t>
  </si>
  <si>
    <t>月越ストーム</t>
  </si>
  <si>
    <t>│</t>
  </si>
  <si>
    <t>Ｋリーグ</t>
  </si>
  <si>
    <t>◎（チャレンジの部）予選リーグ</t>
  </si>
  <si>
    <t>◎（一般女子の部）予選リーグ</t>
  </si>
  <si>
    <t>Ｊリーグ</t>
  </si>
  <si>
    <t>月見レッドアーマーズ</t>
  </si>
  <si>
    <t>杉妻レボリューション</t>
  </si>
  <si>
    <t>白二ビクトリー</t>
  </si>
  <si>
    <t>大衡ファイターズ</t>
  </si>
  <si>
    <t>荒町朝練ファイターズＡ</t>
  </si>
  <si>
    <t>月越ストーム</t>
  </si>
  <si>
    <t>高松ＤＢＣ</t>
  </si>
  <si>
    <t>館ジャングルー</t>
  </si>
  <si>
    <t>いいたて草野ガッツ</t>
  </si>
  <si>
    <t>栗生ファイターズ</t>
  </si>
  <si>
    <t>杉小キャイーンフラワーズ</t>
  </si>
  <si>
    <t>荒町朝練　母魂（ままたま）</t>
  </si>
  <si>
    <t>白二アニマルズ</t>
  </si>
  <si>
    <t>原町ファイヤーよねちゃんＳ</t>
  </si>
  <si>
    <t>白二ビクトリージュニア</t>
  </si>
  <si>
    <t>Ｉリーグ４位</t>
  </si>
  <si>
    <t>Ｃ⑥</t>
  </si>
  <si>
    <t>Ｌ③</t>
  </si>
  <si>
    <t>Ｌ④</t>
  </si>
  <si>
    <t>Ｌ⑤</t>
  </si>
  <si>
    <t>ＦＡ⑤</t>
  </si>
  <si>
    <t>ＦＡ⑥</t>
  </si>
  <si>
    <t>Ａリーグ</t>
  </si>
  <si>
    <t>Ｂリーグ</t>
  </si>
  <si>
    <t>Ｄリーグ</t>
  </si>
  <si>
    <t>Ｆリーグ</t>
  </si>
  <si>
    <t>-</t>
  </si>
  <si>
    <t>-</t>
  </si>
  <si>
    <t>予選21</t>
  </si>
  <si>
    <t>リーグ</t>
  </si>
  <si>
    <t>Ａ</t>
  </si>
  <si>
    <t>×</t>
  </si>
  <si>
    <t>Ｂ</t>
  </si>
  <si>
    <t>Ｃ</t>
  </si>
  <si>
    <t>Ｄ</t>
  </si>
  <si>
    <t>Ｈ</t>
  </si>
  <si>
    <t>Ｊ</t>
  </si>
  <si>
    <t>Ｅ</t>
  </si>
  <si>
    <t>Ｆ</t>
  </si>
  <si>
    <t>Ｇ</t>
  </si>
  <si>
    <t>Ｉ</t>
  </si>
  <si>
    <t>Ｋ</t>
  </si>
  <si>
    <t>×</t>
  </si>
  <si>
    <t>ＦＡ①</t>
  </si>
  <si>
    <t>ＦＡ②</t>
  </si>
  <si>
    <t>ＦＡ③</t>
  </si>
  <si>
    <t>×</t>
  </si>
  <si>
    <t>（　）</t>
  </si>
  <si>
    <t>×</t>
  </si>
  <si>
    <t>ＦＡ④</t>
  </si>
  <si>
    <t>監督会議（Ｂコート使用）</t>
  </si>
  <si>
    <t>Ａ⑧</t>
  </si>
  <si>
    <t>ＦＡ①勝者</t>
  </si>
  <si>
    <t>決Ｌ③</t>
  </si>
  <si>
    <t>決Ｌ①勝者</t>
  </si>
  <si>
    <t>決Ｌ④</t>
  </si>
  <si>
    <t>ＦＡ④勝者</t>
  </si>
  <si>
    <t>ＦＡ⑤勝者</t>
  </si>
  <si>
    <t>決Ｌ⑤</t>
  </si>
  <si>
    <t>決Ｌ③勝者</t>
  </si>
  <si>
    <t>決Ｌ④勝者</t>
  </si>
  <si>
    <t>決Ｃ⑥</t>
  </si>
  <si>
    <t>決Ｃ⑤勝者</t>
  </si>
  <si>
    <t>Ａコート使用</t>
  </si>
  <si>
    <t>仙台カップ（サマーカップ）小学生ドッジボール大会</t>
  </si>
  <si>
    <t>仙台カップ（サマーカップ）小学生ドッジボール大会</t>
  </si>
  <si>
    <t>予選17</t>
  </si>
  <si>
    <t>予選18</t>
  </si>
  <si>
    <t>予選19</t>
  </si>
  <si>
    <t>予選20</t>
  </si>
  <si>
    <t>Ａ⑥</t>
  </si>
  <si>
    <t>Ａ⑦</t>
  </si>
  <si>
    <t>Ｂ③</t>
  </si>
  <si>
    <t>Ｂ⑤</t>
  </si>
  <si>
    <t>Ｂ④</t>
  </si>
  <si>
    <t>Ｈリーグ２位</t>
  </si>
  <si>
    <t>Ｈリーグ１位</t>
  </si>
  <si>
    <t>Ａ①</t>
  </si>
  <si>
    <t>Ａ②</t>
  </si>
  <si>
    <t>Ａ③</t>
  </si>
  <si>
    <t>Ａ④</t>
  </si>
  <si>
    <t>Ｂ①</t>
  </si>
  <si>
    <t>Ｂ②</t>
  </si>
  <si>
    <t>Ｂ⑥</t>
  </si>
  <si>
    <t>Ｂ⑦</t>
  </si>
  <si>
    <t>Ａ⑤</t>
  </si>
  <si>
    <t>☆　優　勝　☆</t>
  </si>
  <si>
    <t>チャレンジの部　決勝トーナメント</t>
  </si>
  <si>
    <t>Ｃ①</t>
  </si>
  <si>
    <t>Ｃ②</t>
  </si>
  <si>
    <t>Ｃ③</t>
  </si>
  <si>
    <t>Ｃ④</t>
  </si>
  <si>
    <t>Ｌ①</t>
  </si>
  <si>
    <t>Ｌ②</t>
  </si>
  <si>
    <t>一般女子の部　決勝トーナメント</t>
  </si>
  <si>
    <t>Ｃ⑤</t>
  </si>
  <si>
    <t>Ｋリーグ１位</t>
  </si>
  <si>
    <t>Ｋリーグ３位</t>
  </si>
  <si>
    <t>Ｋリーグ２位</t>
  </si>
  <si>
    <t>☆　フレンド賞　☆</t>
  </si>
  <si>
    <t>オープンの部　フレンドトーナメント</t>
  </si>
  <si>
    <t>ＦＡ①</t>
  </si>
  <si>
    <t>ＦＡ②</t>
  </si>
  <si>
    <t>ＦＡ③</t>
  </si>
  <si>
    <t>ＦＡ④</t>
  </si>
  <si>
    <t>Ａリーグ３位</t>
  </si>
  <si>
    <t>Ｂリーグ３位</t>
  </si>
  <si>
    <t>Ｃリーグ３位</t>
  </si>
  <si>
    <t>Ａリーグ４位</t>
  </si>
  <si>
    <t>Ｄリーグ３位</t>
  </si>
  <si>
    <t>Ｅリーグ３位</t>
  </si>
  <si>
    <t>Ｆリーグ３位</t>
  </si>
  <si>
    <t>Ｇリーグ３位</t>
  </si>
  <si>
    <t>Ｅリーグ４位</t>
  </si>
  <si>
    <t>Ｈリーグ３位</t>
  </si>
  <si>
    <t>決Ａ①</t>
  </si>
  <si>
    <t>決Ａ②</t>
  </si>
  <si>
    <t>決Ａ③</t>
  </si>
  <si>
    <t>決Ａ④</t>
  </si>
  <si>
    <t>決Ｂ①</t>
  </si>
  <si>
    <t>決Ｂ②</t>
  </si>
  <si>
    <t>決Ｂ③</t>
  </si>
  <si>
    <t>決Ｂ④</t>
  </si>
  <si>
    <t>決Ｌ①</t>
  </si>
  <si>
    <t>決Ａ⑤</t>
  </si>
  <si>
    <t>決Ａ⑥</t>
  </si>
  <si>
    <t>決Ａ①勝者</t>
  </si>
  <si>
    <t>決Ａ②勝者</t>
  </si>
  <si>
    <t>決Ａ③勝者</t>
  </si>
  <si>
    <t>決Ａ④勝者</t>
  </si>
  <si>
    <t>決Ｂ⑤</t>
  </si>
  <si>
    <t>決Ｂ⑥</t>
  </si>
  <si>
    <t>決Ｂ①勝者</t>
  </si>
  <si>
    <t>決Ｂ③勝者</t>
  </si>
  <si>
    <t>決Ｂ②勝者</t>
  </si>
  <si>
    <t>決Ｂ④勝者</t>
  </si>
  <si>
    <t>決Ｃ③</t>
  </si>
  <si>
    <t>決Ｃ④</t>
  </si>
  <si>
    <t>決Ａ⑦</t>
  </si>
  <si>
    <t>決Ａ⑤勝者</t>
  </si>
  <si>
    <t>決Ａ⑥勝者</t>
  </si>
  <si>
    <t>決Ｃ②勝者</t>
  </si>
  <si>
    <t>決Ｂ⑦</t>
  </si>
  <si>
    <t>決Ｂ⑤勝者</t>
  </si>
  <si>
    <t>決Ｂ⑥勝者</t>
  </si>
  <si>
    <t>ＦＡ②勝者</t>
  </si>
  <si>
    <t>ＦＡ③勝者</t>
  </si>
  <si>
    <t>決Ｌ②</t>
  </si>
  <si>
    <t>決Ｌ②勝者</t>
  </si>
  <si>
    <t>決Ｃ⑤</t>
  </si>
  <si>
    <t>決Ｃ③勝者</t>
  </si>
  <si>
    <t>決Ａ⑦勝者</t>
  </si>
  <si>
    <t>決Ｂ⑦勝者</t>
  </si>
  <si>
    <t>Ｅリーグ</t>
  </si>
  <si>
    <t>Ｇリーグ</t>
  </si>
  <si>
    <t>Ｉリーグ</t>
  </si>
  <si>
    <t>Cリーグ</t>
  </si>
  <si>
    <t>Dリーグ</t>
  </si>
  <si>
    <t>Fリーグ</t>
  </si>
  <si>
    <t>東仙ＬＳファイターズ</t>
  </si>
  <si>
    <t>アルバルクキッズ</t>
  </si>
  <si>
    <t>Ｐｃｈａｎｓ</t>
  </si>
  <si>
    <t>杉小キャイーンブラザーズＸ</t>
  </si>
  <si>
    <t>No.</t>
  </si>
  <si>
    <t>Ｇリーグ２位</t>
  </si>
  <si>
    <t>☆　優勝　☆</t>
  </si>
  <si>
    <t>Ａリーグ２位</t>
  </si>
  <si>
    <t>Ｂリーグ２位</t>
  </si>
  <si>
    <t>Ｅリーグ２位</t>
  </si>
  <si>
    <t>Ｃリーグ２位</t>
  </si>
  <si>
    <t>Ｆリーグ２位</t>
  </si>
  <si>
    <t>Ｄリーグ２位</t>
  </si>
  <si>
    <t>オープンの部　決勝トーナメント</t>
  </si>
  <si>
    <t>予選１</t>
  </si>
  <si>
    <t>予選２</t>
  </si>
  <si>
    <t>予選３</t>
  </si>
  <si>
    <t>予選４</t>
  </si>
  <si>
    <t>予選５</t>
  </si>
  <si>
    <t>予選６</t>
  </si>
  <si>
    <t>予選７</t>
  </si>
  <si>
    <t>予選８</t>
  </si>
  <si>
    <t>予選９</t>
  </si>
  <si>
    <t>予選10</t>
  </si>
  <si>
    <t>予選11</t>
  </si>
  <si>
    <t>予選12</t>
  </si>
  <si>
    <t>予選13</t>
  </si>
  <si>
    <t>Ｉリーグ１位</t>
  </si>
  <si>
    <t>Ｊリーグ１位</t>
  </si>
  <si>
    <t>Ｉリーグ２位</t>
  </si>
  <si>
    <t>Ｊリーグ３位</t>
  </si>
  <si>
    <t>Ｊリーグ２位</t>
  </si>
  <si>
    <t>Ｉリーグ３位</t>
  </si>
  <si>
    <t>午後の部</t>
  </si>
  <si>
    <t>決Ｃ①</t>
  </si>
  <si>
    <t>決Ｃ②</t>
  </si>
  <si>
    <t>決Ｃ①勝者</t>
  </si>
  <si>
    <t>決Ｃ④勝者</t>
  </si>
  <si>
    <t>◎（オープンの部）予選リーグ</t>
  </si>
  <si>
    <t>Ａリーグ</t>
  </si>
  <si>
    <t>（オープンの部）</t>
  </si>
  <si>
    <t>オープンの部　登録チーム</t>
  </si>
  <si>
    <t>（チャレンジの部）</t>
  </si>
  <si>
    <t>Ｈリーグ</t>
  </si>
  <si>
    <t>ブルースターキング</t>
  </si>
  <si>
    <t>ＷＡＮＯドリームズ</t>
  </si>
  <si>
    <t>ブルースターキング騎士（ナイト）</t>
  </si>
  <si>
    <t>ＭＯＴＯＭＩＹＡ・ＤＢＣ</t>
  </si>
  <si>
    <t>グリーンヒル</t>
  </si>
  <si>
    <t>松原エンデバーズＥＸ</t>
  </si>
  <si>
    <t>Ｐｃｈａｎｓ　ＲＳ</t>
  </si>
  <si>
    <t>杉小キャイーンシスターズ</t>
  </si>
  <si>
    <t>チャレンジの部　登録チーム</t>
  </si>
  <si>
    <t>（一般女子の部）</t>
  </si>
  <si>
    <t>一般女子の部　登録チーム</t>
  </si>
  <si>
    <t>予選14</t>
  </si>
  <si>
    <t>予選15</t>
  </si>
  <si>
    <t>予選16</t>
  </si>
  <si>
    <t>リーグ名</t>
  </si>
  <si>
    <t>チーム名</t>
  </si>
  <si>
    <t>Ｃリーグ</t>
  </si>
  <si>
    <t>原小ファイターズ</t>
  </si>
  <si>
    <t>台原レイカーズ</t>
  </si>
  <si>
    <t>杉小キャイーンブラザーズ</t>
  </si>
  <si>
    <t>岩沼西ファイターズ</t>
  </si>
  <si>
    <t>松陵ヤンキーズ</t>
  </si>
  <si>
    <t>Ａリーグ１位</t>
  </si>
  <si>
    <t>Ｃリーグ１位</t>
  </si>
  <si>
    <t>Ｄリーグ１位</t>
  </si>
  <si>
    <t>Ｅリーグ１位</t>
  </si>
  <si>
    <t>Ｆリーグ１位</t>
  </si>
  <si>
    <t>Ｇリーグ１位</t>
  </si>
  <si>
    <t>Aコートスケジュール表</t>
  </si>
  <si>
    <t>受付開始</t>
  </si>
  <si>
    <t>開会式</t>
  </si>
  <si>
    <t>競技開始時刻</t>
  </si>
  <si>
    <t>（左チーム）　　　審判席を背にしての左右で表示　　　（右チーム）</t>
  </si>
  <si>
    <t>休憩，集計作業</t>
  </si>
  <si>
    <t>Ｂリーグ１位</t>
  </si>
  <si>
    <t>決勝戦</t>
  </si>
  <si>
    <t>閉会式・表彰式</t>
  </si>
  <si>
    <t>後かたづけ・会場整備</t>
  </si>
  <si>
    <t>Ｂコートスケジュール表</t>
  </si>
  <si>
    <t>原町ファイヤースピリッツ</t>
  </si>
  <si>
    <t>-</t>
  </si>
  <si>
    <t>勝</t>
  </si>
  <si>
    <t>-</t>
  </si>
  <si>
    <t>分</t>
  </si>
  <si>
    <t>-</t>
  </si>
  <si>
    <t>負</t>
  </si>
  <si>
    <t>勝点</t>
  </si>
  <si>
    <t>人数</t>
  </si>
  <si>
    <t>順位</t>
  </si>
  <si>
    <t>内</t>
  </si>
  <si>
    <t>外</t>
  </si>
  <si>
    <t>Bリーグ</t>
  </si>
  <si>
    <t>外</t>
  </si>
  <si>
    <t xml:space="preserve"> </t>
  </si>
  <si>
    <t>仙台カップ（サマーカップ）小学生ドッジボール大会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</si>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</sst>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&lt;=999]000;[&lt;=99999]000\-00;000\-0000"/>
    <numFmt numFmtId="190" formatCode="[DBNum3][$-411]0"/>
    <numFmt numFmtId="191" formatCode="#,##0_);[Red]\(#,##0\)"/>
    <numFmt numFmtId="192" formatCode="[$-F400]h:mm:ss\ AM/PM"/>
    <numFmt numFmtId="193" formatCode="0_ "/>
    <numFmt numFmtId="194" formatCode="0.E+00"/>
    <numFmt numFmtId="195" formatCode="#,##0_ "/>
    <numFmt numFmtId="196" formatCode="m/d"/>
    <numFmt numFmtId="197" formatCode="#,##0_ ;[Red]\-#,##0\ "/>
  </numFmts>
  <fonts count="3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20"/>
      <name val="HGSｺﾞｼｯｸE"/>
      <family val="3"/>
    </font>
    <font>
      <b/>
      <sz val="14"/>
      <name val="ＭＳ Ｐゴシック"/>
      <family val="3"/>
    </font>
    <font>
      <b/>
      <sz val="11"/>
      <color indexed="10"/>
      <name val="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12"/>
      <name val="ＭＳ Ｐゴシック"/>
      <family val="3"/>
    </font>
    <font>
      <sz val="20"/>
      <name val="明朝"/>
      <family val="1"/>
    </font>
    <font>
      <b/>
      <sz val="18"/>
      <name val="ＭＳ Ｐゴシック"/>
      <family val="3"/>
    </font>
    <font>
      <sz val="18"/>
      <name val="明朝"/>
      <family val="1"/>
    </font>
    <font>
      <b/>
      <sz val="22"/>
      <name val="ＤＦ特太ゴシック体"/>
      <family val="3"/>
    </font>
    <font>
      <i/>
      <sz val="18"/>
      <name val="ＭＳ Ｐゴシック"/>
      <family val="3"/>
    </font>
    <font>
      <sz val="10"/>
      <name val="ＭＳ Ｐゴシック"/>
      <family val="3"/>
    </font>
    <font>
      <sz val="6"/>
      <name val="明朝"/>
      <family val="1"/>
    </font>
    <font>
      <sz val="2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38" fontId="6" fillId="0" borderId="0" xfId="17" applyBorder="1" applyAlignment="1">
      <alignment horizontal="center"/>
    </xf>
    <xf numFmtId="38" fontId="6" fillId="0" borderId="1" xfId="17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11" fillId="0" borderId="0" xfId="1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5" fillId="0" borderId="4" xfId="0" applyFont="1" applyBorder="1" applyAlignment="1">
      <alignment horizontal="left"/>
    </xf>
    <xf numFmtId="0" fontId="16" fillId="0" borderId="4" xfId="0" applyFont="1" applyFill="1" applyBorder="1" applyAlignment="1">
      <alignment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ill="1" applyAlignment="1">
      <alignment/>
    </xf>
    <xf numFmtId="0" fontId="20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shrinkToFi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horizontal="center" shrinkToFi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shrinkToFit="1"/>
    </xf>
    <xf numFmtId="0" fontId="6" fillId="0" borderId="13" xfId="0" applyFont="1" applyFill="1" applyBorder="1" applyAlignment="1">
      <alignment horizontal="left"/>
    </xf>
    <xf numFmtId="20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shrinkToFit="1"/>
    </xf>
    <xf numFmtId="0" fontId="22" fillId="0" borderId="14" xfId="0" applyFont="1" applyFill="1" applyBorder="1" applyAlignment="1">
      <alignment horizontal="left"/>
    </xf>
    <xf numFmtId="0" fontId="6" fillId="0" borderId="0" xfId="0" applyFont="1" applyFill="1" applyAlignment="1">
      <alignment horizontal="center" shrinkToFi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shrinkToFit="1"/>
    </xf>
    <xf numFmtId="0" fontId="0" fillId="0" borderId="0" xfId="0" applyFill="1" applyAlignment="1">
      <alignment/>
    </xf>
    <xf numFmtId="0" fontId="6" fillId="0" borderId="0" xfId="21" applyFill="1" applyAlignment="1" applyProtection="1">
      <alignment vertical="center"/>
      <protection/>
    </xf>
    <xf numFmtId="0" fontId="6" fillId="0" borderId="15" xfId="21" applyFill="1" applyBorder="1" applyAlignment="1" applyProtection="1">
      <alignment horizontal="distributed" vertical="center"/>
      <protection/>
    </xf>
    <xf numFmtId="0" fontId="6" fillId="0" borderId="16" xfId="21" applyFill="1" applyBorder="1" applyAlignment="1" applyProtection="1">
      <alignment horizontal="distributed" vertical="center"/>
      <protection/>
    </xf>
    <xf numFmtId="0" fontId="6" fillId="0" borderId="17" xfId="21" applyFill="1" applyBorder="1" applyAlignment="1" applyProtection="1">
      <alignment horizontal="distributed" vertical="center"/>
      <protection/>
    </xf>
    <xf numFmtId="0" fontId="6" fillId="0" borderId="0" xfId="21" applyFill="1" applyProtection="1">
      <alignment/>
      <protection/>
    </xf>
    <xf numFmtId="0" fontId="6" fillId="0" borderId="0" xfId="21" applyFill="1" applyBorder="1" applyAlignment="1" applyProtection="1">
      <alignment horizontal="center" vertical="center" wrapText="1"/>
      <protection/>
    </xf>
    <xf numFmtId="0" fontId="6" fillId="0" borderId="0" xfId="21" applyFill="1" applyBorder="1" applyAlignment="1" applyProtection="1">
      <alignment horizontal="center" vertical="center"/>
      <protection/>
    </xf>
    <xf numFmtId="0" fontId="6" fillId="0" borderId="0" xfId="21" applyNumberFormat="1" applyFill="1" applyBorder="1" applyAlignment="1">
      <alignment vertical="center"/>
      <protection/>
    </xf>
    <xf numFmtId="0" fontId="6" fillId="0" borderId="0" xfId="21" applyNumberFormat="1" applyFill="1" applyAlignment="1" applyProtection="1">
      <alignment vertical="center"/>
      <protection/>
    </xf>
    <xf numFmtId="0" fontId="6" fillId="0" borderId="0" xfId="2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14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6" fillId="0" borderId="16" xfId="0" applyFont="1" applyFill="1" applyBorder="1" applyAlignment="1" applyProtection="1">
      <alignment vertical="center" shrinkToFit="1"/>
      <protection/>
    </xf>
    <xf numFmtId="0" fontId="16" fillId="0" borderId="4" xfId="23" applyFont="1" applyFill="1" applyBorder="1" applyAlignment="1">
      <alignment vertical="center"/>
      <protection/>
    </xf>
    <xf numFmtId="0" fontId="16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shrinkToFit="1"/>
    </xf>
    <xf numFmtId="0" fontId="26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6" fillId="0" borderId="20" xfId="23" applyFont="1" applyFill="1" applyBorder="1" applyAlignment="1">
      <alignment vertical="center"/>
      <protection/>
    </xf>
    <xf numFmtId="0" fontId="6" fillId="0" borderId="8" xfId="17" applyNumberFormat="1" applyFont="1" applyFill="1" applyBorder="1" applyAlignment="1">
      <alignment/>
    </xf>
    <xf numFmtId="38" fontId="6" fillId="0" borderId="21" xfId="17" applyFont="1" applyBorder="1" applyAlignment="1">
      <alignment horizontal="center"/>
    </xf>
    <xf numFmtId="0" fontId="6" fillId="0" borderId="7" xfId="17" applyNumberFormat="1" applyFont="1" applyBorder="1" applyAlignment="1">
      <alignment/>
    </xf>
    <xf numFmtId="0" fontId="6" fillId="0" borderId="22" xfId="17" applyNumberFormat="1" applyFont="1" applyFill="1" applyBorder="1" applyAlignment="1">
      <alignment/>
    </xf>
    <xf numFmtId="0" fontId="6" fillId="0" borderId="23" xfId="0" applyFont="1" applyFill="1" applyBorder="1" applyAlignment="1" applyProtection="1">
      <alignment vertical="center" shrinkToFit="1"/>
      <protection/>
    </xf>
    <xf numFmtId="0" fontId="6" fillId="0" borderId="15" xfId="21" applyFont="1" applyFill="1" applyBorder="1" applyAlignment="1" applyProtection="1">
      <alignment horizontal="left"/>
      <protection/>
    </xf>
    <xf numFmtId="0" fontId="6" fillId="0" borderId="17" xfId="21" applyFill="1" applyBorder="1" applyAlignment="1" applyProtection="1">
      <alignment horizontal="left"/>
      <protection/>
    </xf>
    <xf numFmtId="0" fontId="28" fillId="0" borderId="8" xfId="0" applyFont="1" applyFill="1" applyBorder="1" applyAlignment="1">
      <alignment horizontal="center" shrinkToFit="1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6" fillId="0" borderId="0" xfId="2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7" applyFill="1" applyBorder="1" applyAlignment="1">
      <alignment horizontal="center"/>
    </xf>
    <xf numFmtId="0" fontId="6" fillId="0" borderId="0" xfId="17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vertical="center" shrinkToFit="1"/>
    </xf>
    <xf numFmtId="0" fontId="6" fillId="0" borderId="26" xfId="0" applyFont="1" applyFill="1" applyBorder="1" applyAlignment="1">
      <alignment horizontal="lef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49" fontId="12" fillId="0" borderId="3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35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/>
    </xf>
    <xf numFmtId="0" fontId="6" fillId="0" borderId="37" xfId="0" applyNumberFormat="1" applyFont="1" applyFill="1" applyBorder="1" applyAlignment="1">
      <alignment/>
    </xf>
    <xf numFmtId="0" fontId="6" fillId="0" borderId="38" xfId="0" applyNumberFormat="1" applyFont="1" applyFill="1" applyBorder="1" applyAlignment="1">
      <alignment/>
    </xf>
    <xf numFmtId="0" fontId="6" fillId="0" borderId="39" xfId="0" applyNumberFormat="1" applyFont="1" applyFill="1" applyBorder="1" applyAlignment="1">
      <alignment/>
    </xf>
    <xf numFmtId="0" fontId="6" fillId="0" borderId="7" xfId="0" applyNumberFormat="1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38" xfId="17" applyNumberFormat="1" applyFont="1" applyFill="1" applyBorder="1" applyAlignment="1">
      <alignment/>
    </xf>
    <xf numFmtId="0" fontId="6" fillId="0" borderId="37" xfId="17" applyNumberFormat="1" applyFont="1" applyFill="1" applyBorder="1" applyAlignment="1">
      <alignment/>
    </xf>
    <xf numFmtId="0" fontId="6" fillId="0" borderId="39" xfId="17" applyNumberFormat="1" applyFont="1" applyFill="1" applyBorder="1" applyAlignment="1">
      <alignment/>
    </xf>
    <xf numFmtId="0" fontId="6" fillId="0" borderId="38" xfId="0" applyNumberFormat="1" applyFont="1" applyBorder="1" applyAlignment="1">
      <alignment/>
    </xf>
    <xf numFmtId="38" fontId="6" fillId="0" borderId="40" xfId="17" applyFont="1" applyBorder="1" applyAlignment="1">
      <alignment horizontal="center"/>
    </xf>
    <xf numFmtId="0" fontId="6" fillId="0" borderId="39" xfId="0" applyNumberFormat="1" applyFont="1" applyBorder="1" applyAlignment="1">
      <alignment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>
      <alignment horizontal="left" shrinkToFit="1"/>
    </xf>
    <xf numFmtId="0" fontId="6" fillId="0" borderId="41" xfId="0" applyFont="1" applyFill="1" applyBorder="1" applyAlignment="1">
      <alignment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41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center" shrinkToFit="1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 shrinkToFit="1"/>
    </xf>
    <xf numFmtId="0" fontId="6" fillId="0" borderId="30" xfId="0" applyFont="1" applyFill="1" applyBorder="1" applyAlignment="1">
      <alignment horizontal="center" shrinkToFit="1"/>
    </xf>
    <xf numFmtId="0" fontId="6" fillId="0" borderId="43" xfId="0" applyFont="1" applyFill="1" applyBorder="1" applyAlignment="1">
      <alignment horizontal="left" shrinkToFit="1"/>
    </xf>
    <xf numFmtId="0" fontId="6" fillId="0" borderId="43" xfId="0" applyFont="1" applyFill="1" applyBorder="1" applyAlignment="1">
      <alignment/>
    </xf>
    <xf numFmtId="0" fontId="6" fillId="0" borderId="43" xfId="0" applyFont="1" applyFill="1" applyBorder="1" applyAlignment="1">
      <alignment horizontal="center"/>
    </xf>
    <xf numFmtId="0" fontId="6" fillId="0" borderId="43" xfId="0" applyFont="1" applyFill="1" applyBorder="1" applyAlignment="1">
      <alignment/>
    </xf>
    <xf numFmtId="0" fontId="6" fillId="0" borderId="43" xfId="0" applyFont="1" applyFill="1" applyBorder="1" applyAlignment="1">
      <alignment horizontal="center" shrinkToFit="1"/>
    </xf>
    <xf numFmtId="0" fontId="6" fillId="0" borderId="44" xfId="0" applyFont="1" applyFill="1" applyBorder="1" applyAlignment="1">
      <alignment horizontal="center" shrinkToFit="1"/>
    </xf>
    <xf numFmtId="20" fontId="6" fillId="0" borderId="45" xfId="0" applyNumberFormat="1" applyFont="1" applyFill="1" applyBorder="1" applyAlignment="1">
      <alignment/>
    </xf>
    <xf numFmtId="20" fontId="6" fillId="0" borderId="46" xfId="0" applyNumberFormat="1" applyFont="1" applyFill="1" applyBorder="1" applyAlignment="1">
      <alignment horizontal="center" vertical="center"/>
    </xf>
    <xf numFmtId="20" fontId="6" fillId="0" borderId="4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0" borderId="48" xfId="0" applyFont="1" applyFill="1" applyBorder="1" applyAlignment="1">
      <alignment shrinkToFit="1"/>
    </xf>
    <xf numFmtId="20" fontId="6" fillId="0" borderId="49" xfId="0" applyNumberFormat="1" applyFont="1" applyFill="1" applyBorder="1" applyAlignment="1">
      <alignment/>
    </xf>
    <xf numFmtId="0" fontId="6" fillId="0" borderId="26" xfId="0" applyFont="1" applyFill="1" applyBorder="1" applyAlignment="1">
      <alignment shrinkToFit="1"/>
    </xf>
    <xf numFmtId="0" fontId="6" fillId="0" borderId="31" xfId="0" applyFont="1" applyFill="1" applyBorder="1" applyAlignment="1">
      <alignment shrinkToFi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shrinkToFit="1"/>
    </xf>
    <xf numFmtId="0" fontId="6" fillId="0" borderId="50" xfId="0" applyFont="1" applyFill="1" applyBorder="1" applyAlignment="1">
      <alignment horizontal="center" shrinkToFit="1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 shrinkToFit="1"/>
    </xf>
    <xf numFmtId="0" fontId="6" fillId="0" borderId="51" xfId="0" applyFont="1" applyFill="1" applyBorder="1" applyAlignment="1">
      <alignment horizontal="center" shrinkToFit="1"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48" xfId="0" applyFont="1" applyBorder="1" applyAlignment="1">
      <alignment vertical="center" shrinkToFit="1"/>
    </xf>
    <xf numFmtId="0" fontId="6" fillId="0" borderId="23" xfId="0" applyFont="1" applyFill="1" applyBorder="1" applyAlignment="1">
      <alignment shrinkToFit="1"/>
    </xf>
    <xf numFmtId="0" fontId="6" fillId="0" borderId="32" xfId="0" applyFont="1" applyFill="1" applyBorder="1" applyAlignment="1">
      <alignment shrinkToFit="1"/>
    </xf>
    <xf numFmtId="0" fontId="6" fillId="0" borderId="0" xfId="0" applyFont="1" applyFill="1" applyBorder="1" applyAlignment="1">
      <alignment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20" fontId="6" fillId="0" borderId="54" xfId="0" applyNumberFormat="1" applyFont="1" applyFill="1" applyBorder="1" applyAlignment="1">
      <alignment horizontal="center"/>
    </xf>
    <xf numFmtId="20" fontId="6" fillId="0" borderId="46" xfId="0" applyNumberFormat="1" applyFont="1" applyFill="1" applyBorder="1" applyAlignment="1">
      <alignment horizontal="center"/>
    </xf>
    <xf numFmtId="20" fontId="6" fillId="0" borderId="55" xfId="0" applyNumberFormat="1" applyFont="1" applyFill="1" applyBorder="1" applyAlignment="1">
      <alignment horizontal="center"/>
    </xf>
    <xf numFmtId="20" fontId="6" fillId="0" borderId="45" xfId="0" applyNumberFormat="1" applyFont="1" applyFill="1" applyBorder="1" applyAlignment="1">
      <alignment horizontal="center"/>
    </xf>
    <xf numFmtId="20" fontId="6" fillId="0" borderId="47" xfId="0" applyNumberFormat="1" applyFont="1" applyFill="1" applyBorder="1" applyAlignment="1">
      <alignment horizontal="center"/>
    </xf>
    <xf numFmtId="20" fontId="6" fillId="0" borderId="56" xfId="0" applyNumberFormat="1" applyFont="1" applyFill="1" applyBorder="1" applyAlignment="1">
      <alignment horizontal="center"/>
    </xf>
    <xf numFmtId="20" fontId="6" fillId="0" borderId="57" xfId="0" applyNumberFormat="1" applyFont="1" applyFill="1" applyBorder="1" applyAlignment="1">
      <alignment horizontal="center"/>
    </xf>
    <xf numFmtId="20" fontId="6" fillId="0" borderId="49" xfId="0" applyNumberFormat="1" applyFont="1" applyFill="1" applyBorder="1" applyAlignment="1">
      <alignment horizontal="center"/>
    </xf>
    <xf numFmtId="0" fontId="0" fillId="0" borderId="5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59" xfId="0" applyFont="1" applyFill="1" applyBorder="1" applyAlignment="1">
      <alignment vertical="center"/>
    </xf>
    <xf numFmtId="0" fontId="8" fillId="0" borderId="60" xfId="0" applyFont="1" applyFill="1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0" fillId="0" borderId="64" xfId="0" applyBorder="1" applyAlignment="1">
      <alignment/>
    </xf>
    <xf numFmtId="0" fontId="0" fillId="0" borderId="63" xfId="0" applyBorder="1" applyAlignment="1">
      <alignment/>
    </xf>
    <xf numFmtId="0" fontId="0" fillId="0" borderId="65" xfId="0" applyBorder="1" applyAlignment="1">
      <alignment/>
    </xf>
    <xf numFmtId="0" fontId="8" fillId="0" borderId="58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0" fillId="0" borderId="63" xfId="0" applyFill="1" applyBorder="1" applyAlignment="1">
      <alignment horizontal="center" vertical="center"/>
    </xf>
    <xf numFmtId="0" fontId="0" fillId="0" borderId="63" xfId="0" applyFill="1" applyBorder="1" applyAlignment="1">
      <alignment horizontal="right" vertical="center"/>
    </xf>
    <xf numFmtId="0" fontId="8" fillId="0" borderId="5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59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59" xfId="0" applyBorder="1" applyAlignment="1">
      <alignment/>
    </xf>
    <xf numFmtId="0" fontId="0" fillId="0" borderId="61" xfId="0" applyFill="1" applyBorder="1" applyAlignment="1">
      <alignment horizontal="right" vertical="center" wrapText="1"/>
    </xf>
    <xf numFmtId="0" fontId="0" fillId="0" borderId="59" xfId="0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8" fillId="0" borderId="59" xfId="0" applyFont="1" applyFill="1" applyBorder="1" applyAlignment="1">
      <alignment horizontal="left" vertical="center"/>
    </xf>
    <xf numFmtId="0" fontId="0" fillId="0" borderId="59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/>
    </xf>
    <xf numFmtId="0" fontId="8" fillId="0" borderId="63" xfId="0" applyFont="1" applyFill="1" applyBorder="1" applyAlignment="1">
      <alignment horizontal="right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8" fillId="0" borderId="59" xfId="0" applyFont="1" applyFill="1" applyBorder="1" applyAlignment="1">
      <alignment horizontal="right" vertical="center" wrapText="1"/>
    </xf>
    <xf numFmtId="0" fontId="0" fillId="0" borderId="63" xfId="0" applyFill="1" applyBorder="1" applyAlignment="1">
      <alignment horizontal="left" vertical="center"/>
    </xf>
    <xf numFmtId="49" fontId="12" fillId="0" borderId="67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66" xfId="0" applyBorder="1" applyAlignment="1">
      <alignment/>
    </xf>
    <xf numFmtId="0" fontId="0" fillId="0" borderId="14" xfId="0" applyFill="1" applyBorder="1" applyAlignment="1">
      <alignment horizontal="right" vertical="center" wrapText="1"/>
    </xf>
    <xf numFmtId="49" fontId="12" fillId="0" borderId="66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left" vertical="center"/>
    </xf>
    <xf numFmtId="0" fontId="6" fillId="0" borderId="24" xfId="21" applyFill="1" applyBorder="1" applyAlignment="1" applyProtection="1">
      <alignment horizontal="center" vertical="center"/>
      <protection/>
    </xf>
    <xf numFmtId="0" fontId="6" fillId="0" borderId="27" xfId="21" applyFill="1" applyBorder="1" applyAlignment="1" applyProtection="1">
      <alignment horizontal="center" vertical="center"/>
      <protection/>
    </xf>
    <xf numFmtId="0" fontId="6" fillId="0" borderId="25" xfId="21" applyFill="1" applyBorder="1" applyAlignment="1" applyProtection="1">
      <alignment horizontal="center" vertical="center"/>
      <protection/>
    </xf>
    <xf numFmtId="0" fontId="6" fillId="0" borderId="10" xfId="2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6" fillId="0" borderId="15" xfId="21" applyFill="1" applyBorder="1" applyAlignment="1" applyProtection="1">
      <alignment horizontal="left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6" fillId="0" borderId="24" xfId="21" applyFont="1" applyFill="1" applyBorder="1" applyAlignment="1" applyProtection="1">
      <alignment horizontal="center" vertical="center"/>
      <protection/>
    </xf>
    <xf numFmtId="0" fontId="6" fillId="0" borderId="27" xfId="21" applyFont="1" applyFill="1" applyBorder="1" applyAlignment="1" applyProtection="1">
      <alignment horizontal="center" vertical="center"/>
      <protection/>
    </xf>
    <xf numFmtId="0" fontId="6" fillId="0" borderId="25" xfId="21" applyFont="1" applyFill="1" applyBorder="1" applyAlignment="1" applyProtection="1">
      <alignment horizontal="center" vertical="center"/>
      <protection/>
    </xf>
    <xf numFmtId="0" fontId="6" fillId="0" borderId="10" xfId="21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5" xfId="21" applyFont="1" applyFill="1" applyBorder="1" applyAlignment="1" applyProtection="1">
      <alignment horizontal="left"/>
      <protection/>
    </xf>
    <xf numFmtId="0" fontId="6" fillId="0" borderId="17" xfId="21" applyFill="1" applyBorder="1" applyAlignment="1" applyProtection="1">
      <alignment horizontal="left"/>
      <protection/>
    </xf>
    <xf numFmtId="0" fontId="6" fillId="0" borderId="15" xfId="21" applyFill="1" applyBorder="1" applyAlignment="1" applyProtection="1">
      <alignment horizontal="center" vertical="center"/>
      <protection/>
    </xf>
    <xf numFmtId="0" fontId="6" fillId="0" borderId="17" xfId="21" applyFill="1" applyBorder="1" applyAlignment="1" applyProtection="1">
      <alignment horizontal="center" vertical="center"/>
      <protection/>
    </xf>
    <xf numFmtId="0" fontId="6" fillId="0" borderId="16" xfId="2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8" xfId="2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6" fillId="0" borderId="8" xfId="21" applyNumberFormat="1" applyFill="1" applyBorder="1" applyAlignment="1" applyProtection="1">
      <alignment vertical="center" wrapText="1"/>
      <protection/>
    </xf>
    <xf numFmtId="0" fontId="0" fillId="0" borderId="7" xfId="0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7" xfId="21" applyBorder="1" applyAlignment="1">
      <alignment horizontal="center" vertical="center"/>
      <protection/>
    </xf>
    <xf numFmtId="0" fontId="6" fillId="0" borderId="7" xfId="2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textRotation="255"/>
    </xf>
    <xf numFmtId="0" fontId="10" fillId="0" borderId="71" xfId="0" applyFont="1" applyFill="1" applyBorder="1" applyAlignment="1">
      <alignment horizontal="center" vertical="center" textRotation="255"/>
    </xf>
    <xf numFmtId="0" fontId="10" fillId="0" borderId="7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0" fillId="0" borderId="7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1" xfId="0" applyBorder="1" applyAlignment="1">
      <alignment vertical="center"/>
    </xf>
    <xf numFmtId="0" fontId="6" fillId="0" borderId="15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shrinkToFit="1"/>
    </xf>
    <xf numFmtId="0" fontId="6" fillId="0" borderId="27" xfId="0" applyFont="1" applyBorder="1" applyAlignment="1">
      <alignment horizontal="center" shrinkToFit="1"/>
    </xf>
    <xf numFmtId="0" fontId="6" fillId="0" borderId="2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20" fillId="0" borderId="15" xfId="22" applyFont="1" applyFill="1" applyBorder="1" applyAlignment="1">
      <alignment horizontal="center"/>
      <protection/>
    </xf>
    <xf numFmtId="0" fontId="20" fillId="0" borderId="17" xfId="22" applyFont="1" applyFill="1" applyBorder="1" applyAlignment="1">
      <alignment horizontal="center"/>
      <protection/>
    </xf>
    <xf numFmtId="0" fontId="6" fillId="0" borderId="17" xfId="0" applyFont="1" applyBorder="1" applyAlignment="1">
      <alignment horizontal="center"/>
    </xf>
    <xf numFmtId="0" fontId="6" fillId="0" borderId="27" xfId="0" applyFont="1" applyFill="1" applyBorder="1" applyAlignment="1">
      <alignment horizontal="center" shrinkToFit="1"/>
    </xf>
    <xf numFmtId="0" fontId="6" fillId="0" borderId="16" xfId="0" applyFont="1" applyFill="1" applyBorder="1" applyAlignment="1" applyProtection="1">
      <alignment vertical="center" shrinkToFit="1"/>
      <protection/>
    </xf>
    <xf numFmtId="0" fontId="6" fillId="0" borderId="30" xfId="0" applyFont="1" applyBorder="1" applyAlignment="1">
      <alignment vertical="center" shrinkToFit="1"/>
    </xf>
    <xf numFmtId="0" fontId="6" fillId="0" borderId="77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left"/>
    </xf>
    <xf numFmtId="0" fontId="6" fillId="0" borderId="30" xfId="0" applyFont="1" applyFill="1" applyBorder="1" applyAlignment="1">
      <alignment vertical="center" shrinkToFit="1"/>
    </xf>
    <xf numFmtId="0" fontId="6" fillId="0" borderId="81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8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77" xfId="0" applyFont="1" applyFill="1" applyBorder="1" applyAlignment="1">
      <alignment horizontal="left"/>
    </xf>
    <xf numFmtId="0" fontId="6" fillId="0" borderId="43" xfId="0" applyFont="1" applyFill="1" applyBorder="1" applyAlignment="1">
      <alignment horizontal="left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2" borderId="8" xfId="21" applyFill="1" applyBorder="1" applyAlignment="1" applyProtection="1">
      <alignment horizontal="center" vertical="center"/>
      <protection/>
    </xf>
    <xf numFmtId="0" fontId="6" fillId="2" borderId="8" xfId="21" applyNumberFormat="1" applyFill="1" applyBorder="1" applyAlignment="1" applyProtection="1">
      <alignment vertical="center" wrapText="1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68" xfId="0" applyFont="1" applyFill="1" applyBorder="1" applyAlignment="1" applyProtection="1">
      <alignment horizontal="center" vertical="center"/>
      <protection/>
    </xf>
    <xf numFmtId="0" fontId="6" fillId="2" borderId="69" xfId="0" applyFont="1" applyFill="1" applyBorder="1" applyAlignment="1" applyProtection="1">
      <alignment horizontal="center" vertical="center"/>
      <protection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24" xfId="0" applyFont="1" applyFill="1" applyBorder="1" applyAlignment="1" applyProtection="1">
      <alignment horizontal="center" vertical="center"/>
      <protection/>
    </xf>
    <xf numFmtId="0" fontId="6" fillId="2" borderId="24" xfId="21" applyFont="1" applyFill="1" applyBorder="1" applyAlignment="1" applyProtection="1">
      <alignment horizontal="center" vertical="center"/>
      <protection/>
    </xf>
    <xf numFmtId="0" fontId="6" fillId="2" borderId="27" xfId="21" applyFont="1" applyFill="1" applyBorder="1" applyAlignment="1" applyProtection="1">
      <alignment horizontal="center" vertical="center"/>
      <protection/>
    </xf>
    <xf numFmtId="0" fontId="6" fillId="2" borderId="7" xfId="21" applyFill="1" applyBorder="1" applyAlignment="1" applyProtection="1">
      <alignment horizontal="center" vertical="center"/>
      <protection/>
    </xf>
    <xf numFmtId="0" fontId="0" fillId="2" borderId="7" xfId="0" applyFill="1" applyBorder="1" applyAlignment="1">
      <alignment vertical="center"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 wrapText="1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26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25" xfId="21" applyFont="1" applyFill="1" applyBorder="1" applyAlignment="1" applyProtection="1">
      <alignment horizontal="center" vertical="center"/>
      <protection/>
    </xf>
    <xf numFmtId="0" fontId="6" fillId="2" borderId="10" xfId="21" applyFont="1" applyFill="1" applyBorder="1" applyAlignment="1" applyProtection="1">
      <alignment horizontal="center" vertical="center"/>
      <protection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70" xfId="0" applyFont="1" applyFill="1" applyBorder="1" applyAlignment="1">
      <alignment horizontal="center" vertical="center" textRotation="255"/>
    </xf>
    <xf numFmtId="0" fontId="0" fillId="2" borderId="71" xfId="0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73" xfId="0" applyFill="1" applyBorder="1" applyAlignment="1">
      <alignment vertical="center"/>
    </xf>
    <xf numFmtId="0" fontId="0" fillId="2" borderId="74" xfId="0" applyFill="1" applyBorder="1" applyAlignment="1">
      <alignment vertical="center"/>
    </xf>
    <xf numFmtId="0" fontId="6" fillId="0" borderId="0" xfId="21" applyFont="1" applyFill="1" applyProtection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5モールカップ大会" xfId="21"/>
    <cellStyle name="標準_みやぎ生協カップ05" xfId="22"/>
    <cellStyle name="標準_参考2005モールカップ大会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showGridLines="0" workbookViewId="0" topLeftCell="A4">
      <selection activeCell="A18" sqref="A18"/>
    </sheetView>
  </sheetViews>
  <sheetFormatPr defaultColWidth="8.796875" defaultRowHeight="15" customHeight="1"/>
  <cols>
    <col min="1" max="1" width="3.5" style="40" customWidth="1"/>
    <col min="2" max="2" width="3.3984375" style="49" customWidth="1"/>
    <col min="3" max="3" width="26.19921875" style="48" customWidth="1"/>
    <col min="4" max="27" width="2.69921875" style="40" customWidth="1"/>
    <col min="28" max="16384" width="8.8984375" style="40" customWidth="1"/>
  </cols>
  <sheetData>
    <row r="1" spans="2:27" s="3" customFormat="1" ht="30" customHeight="1">
      <c r="B1" s="302" t="s">
        <v>87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267"/>
      <c r="W1" s="267"/>
      <c r="X1" s="267"/>
      <c r="Y1" s="267"/>
      <c r="Z1" s="267"/>
      <c r="AA1" s="267"/>
    </row>
    <row r="2" spans="2:27" s="3" customFormat="1" ht="24">
      <c r="B2" s="51" t="s">
        <v>220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</row>
    <row r="4" spans="2:27" s="44" customFormat="1" ht="15" customHeight="1">
      <c r="B4" s="68" t="s">
        <v>221</v>
      </c>
      <c r="C4" s="69"/>
      <c r="D4" s="287">
        <f>+B5</f>
        <v>1</v>
      </c>
      <c r="E4" s="299"/>
      <c r="F4" s="298"/>
      <c r="G4" s="287">
        <f>+B7</f>
        <v>2</v>
      </c>
      <c r="H4" s="299"/>
      <c r="I4" s="298"/>
      <c r="J4" s="287">
        <f>+B9</f>
        <v>3</v>
      </c>
      <c r="K4" s="299"/>
      <c r="L4" s="298"/>
      <c r="M4" s="287">
        <f>+B11</f>
        <v>4</v>
      </c>
      <c r="N4" s="299"/>
      <c r="O4" s="298"/>
      <c r="P4" s="41" t="s">
        <v>267</v>
      </c>
      <c r="Q4" s="42" t="s">
        <v>268</v>
      </c>
      <c r="R4" s="42" t="s">
        <v>269</v>
      </c>
      <c r="S4" s="42" t="s">
        <v>270</v>
      </c>
      <c r="T4" s="43" t="s">
        <v>271</v>
      </c>
      <c r="U4" s="287" t="s">
        <v>272</v>
      </c>
      <c r="V4" s="298"/>
      <c r="W4" s="287" t="s">
        <v>273</v>
      </c>
      <c r="X4" s="299"/>
      <c r="Y4" s="298"/>
      <c r="Z4" s="287" t="s">
        <v>274</v>
      </c>
      <c r="AA4" s="298"/>
    </row>
    <row r="5" spans="2:27" s="44" customFormat="1" ht="15" customHeight="1">
      <c r="B5" s="293">
        <v>1</v>
      </c>
      <c r="C5" s="295" t="str">
        <f>'参加チーム名'!C4</f>
        <v>松陵ヤンキーズ</v>
      </c>
      <c r="D5" s="291"/>
      <c r="E5" s="291"/>
      <c r="F5" s="292"/>
      <c r="G5" s="290" t="str">
        <f>IF(G6=""," ",IF(G6&gt;I6,"○",IF(G6&lt;I6,"×","△")))</f>
        <v>×</v>
      </c>
      <c r="H5" s="283"/>
      <c r="I5" s="284"/>
      <c r="J5" s="290" t="str">
        <f>IF(J6=""," ",IF(J6&gt;L6,"○",IF(J6&lt;L6,"×","△")))</f>
        <v>×</v>
      </c>
      <c r="K5" s="283"/>
      <c r="L5" s="284"/>
      <c r="M5" s="290" t="str">
        <f>IF(M6=""," ",IF(M6&gt;O6,"○",IF(M6&lt;O6,"×","△")))</f>
        <v>×</v>
      </c>
      <c r="N5" s="283"/>
      <c r="O5" s="284"/>
      <c r="P5" s="281">
        <f>IF(G6&gt;I6,1,0)+IF(J6&gt;L6,1,0)+IF(M6&gt;O6,1,0)</f>
        <v>0</v>
      </c>
      <c r="Q5" s="283" t="s">
        <v>266</v>
      </c>
      <c r="R5" s="283">
        <f>IF(G6+I6&gt;0,IF(G6=I6,1,0),0)+IF(J6+L6&gt;0,IF(J6=L6,1,0),0)+IF(M6+O6&gt;0,IF(M6=O6,1,0),0)</f>
        <v>0</v>
      </c>
      <c r="S5" s="283" t="s">
        <v>266</v>
      </c>
      <c r="T5" s="284">
        <f>IF(G6&lt;I6,1,0)+IF(J6&lt;L6,1,0)+IF(M6&lt;O6,1,0)</f>
        <v>3</v>
      </c>
      <c r="U5" s="281">
        <f>P5*2+R5*1</f>
        <v>0</v>
      </c>
      <c r="V5" s="284"/>
      <c r="W5" s="131" t="s">
        <v>275</v>
      </c>
      <c r="X5" s="283">
        <f>G6+J6+M6</f>
        <v>13</v>
      </c>
      <c r="Y5" s="284"/>
      <c r="Z5" s="275">
        <v>4</v>
      </c>
      <c r="AA5" s="276"/>
    </row>
    <row r="6" spans="2:27" s="44" customFormat="1" ht="15" customHeight="1">
      <c r="B6" s="294"/>
      <c r="C6" s="296"/>
      <c r="D6" s="291"/>
      <c r="E6" s="291"/>
      <c r="F6" s="292"/>
      <c r="G6" s="154">
        <v>2</v>
      </c>
      <c r="H6" s="155" t="s">
        <v>49</v>
      </c>
      <c r="I6" s="156">
        <v>11</v>
      </c>
      <c r="J6" s="154">
        <v>7</v>
      </c>
      <c r="K6" s="155" t="s">
        <v>49</v>
      </c>
      <c r="L6" s="156">
        <v>8</v>
      </c>
      <c r="M6" s="154">
        <v>4</v>
      </c>
      <c r="N6" s="155" t="s">
        <v>49</v>
      </c>
      <c r="O6" s="156">
        <v>7</v>
      </c>
      <c r="P6" s="282"/>
      <c r="Q6" s="279"/>
      <c r="R6" s="279"/>
      <c r="S6" s="279"/>
      <c r="T6" s="280"/>
      <c r="U6" s="282"/>
      <c r="V6" s="280"/>
      <c r="W6" s="132" t="s">
        <v>276</v>
      </c>
      <c r="X6" s="279">
        <f>I6+L6+O6</f>
        <v>26</v>
      </c>
      <c r="Y6" s="280"/>
      <c r="Z6" s="277"/>
      <c r="AA6" s="278"/>
    </row>
    <row r="7" spans="2:27" s="44" customFormat="1" ht="15" customHeight="1">
      <c r="B7" s="293">
        <v>2</v>
      </c>
      <c r="C7" s="295" t="str">
        <f>'参加チーム名'!C5</f>
        <v>杉小キャイーンブラザーズ</v>
      </c>
      <c r="D7" s="297" t="str">
        <f>IF(D8=""," ",IF(D8&gt;F8,"○",IF(D8&lt;F8,"×","△")))</f>
        <v>○</v>
      </c>
      <c r="E7" s="283"/>
      <c r="F7" s="284"/>
      <c r="G7" s="291"/>
      <c r="H7" s="291"/>
      <c r="I7" s="292"/>
      <c r="J7" s="290" t="str">
        <f>IF(J8=""," ",IF(J8&gt;L8,"○",IF(J8&lt;L8,"×","△")))</f>
        <v>○</v>
      </c>
      <c r="K7" s="283"/>
      <c r="L7" s="284"/>
      <c r="M7" s="290" t="str">
        <f>IF(M8=""," ",IF(M8&gt;O8,"○",IF(M8&lt;O8,"×","△")))</f>
        <v>○</v>
      </c>
      <c r="N7" s="283"/>
      <c r="O7" s="284"/>
      <c r="P7" s="283">
        <f>IF(D8&gt;F8,1,0)+IF(J8&gt;L8,1,0)+IF(M8&gt;O8,1,0)</f>
        <v>3</v>
      </c>
      <c r="Q7" s="283" t="s">
        <v>266</v>
      </c>
      <c r="R7" s="283">
        <f>IF(D8+F8&gt;0,IF(D8=F8,1,0),0)+IF(J8+L8&gt;0,IF(J8=L8,1,0),0)+IF(M8+O8&gt;0,IF(M8=O8,1,0),0)</f>
        <v>0</v>
      </c>
      <c r="S7" s="283" t="s">
        <v>266</v>
      </c>
      <c r="T7" s="284">
        <f>IF(D8&lt;F8,1,0)+IF(J8&lt;L8,1,0)+IF(M8&lt;O8,1,0)</f>
        <v>0</v>
      </c>
      <c r="U7" s="281">
        <f>P7*2+R7*1</f>
        <v>6</v>
      </c>
      <c r="V7" s="284"/>
      <c r="W7" s="131" t="s">
        <v>275</v>
      </c>
      <c r="X7" s="283">
        <f>D8+J8+M8</f>
        <v>34</v>
      </c>
      <c r="Y7" s="284"/>
      <c r="Z7" s="275">
        <v>1</v>
      </c>
      <c r="AA7" s="276"/>
    </row>
    <row r="8" spans="2:27" s="44" customFormat="1" ht="15" customHeight="1">
      <c r="B8" s="294"/>
      <c r="C8" s="296"/>
      <c r="D8" s="157">
        <f>I6</f>
        <v>11</v>
      </c>
      <c r="E8" s="157" t="s">
        <v>49</v>
      </c>
      <c r="F8" s="158">
        <f>G6</f>
        <v>2</v>
      </c>
      <c r="G8" s="291"/>
      <c r="H8" s="291"/>
      <c r="I8" s="292"/>
      <c r="J8" s="154">
        <v>11</v>
      </c>
      <c r="K8" s="155" t="s">
        <v>49</v>
      </c>
      <c r="L8" s="156">
        <v>1</v>
      </c>
      <c r="M8" s="154">
        <v>12</v>
      </c>
      <c r="N8" s="155" t="s">
        <v>49</v>
      </c>
      <c r="O8" s="156">
        <v>0</v>
      </c>
      <c r="P8" s="279"/>
      <c r="Q8" s="279"/>
      <c r="R8" s="279"/>
      <c r="S8" s="279"/>
      <c r="T8" s="280"/>
      <c r="U8" s="282"/>
      <c r="V8" s="280"/>
      <c r="W8" s="132" t="s">
        <v>276</v>
      </c>
      <c r="X8" s="279">
        <f>F8+L8+O8</f>
        <v>3</v>
      </c>
      <c r="Y8" s="280"/>
      <c r="Z8" s="277"/>
      <c r="AA8" s="278"/>
    </row>
    <row r="9" spans="2:27" s="44" customFormat="1" ht="15" customHeight="1">
      <c r="B9" s="293">
        <v>3</v>
      </c>
      <c r="C9" s="295" t="str">
        <f>'参加チーム名'!C6</f>
        <v>松原エンデバーズＥＸ</v>
      </c>
      <c r="D9" s="297" t="str">
        <f>IF(D10=""," ",IF(D10&gt;F10,"○",IF(D10&lt;F10,"×","△")))</f>
        <v>○</v>
      </c>
      <c r="E9" s="283"/>
      <c r="F9" s="284"/>
      <c r="G9" s="297" t="str">
        <f>IF(G10=""," ",IF(G10&gt;I10,"○",IF(G10&lt;I10,"×","△")))</f>
        <v>×</v>
      </c>
      <c r="H9" s="283"/>
      <c r="I9" s="284"/>
      <c r="J9" s="291"/>
      <c r="K9" s="291"/>
      <c r="L9" s="292"/>
      <c r="M9" s="290" t="str">
        <f>IF(M10=""," ",IF(M10&gt;O10,"○",IF(M10&lt;O10,"×","△")))</f>
        <v>○</v>
      </c>
      <c r="N9" s="283"/>
      <c r="O9" s="284"/>
      <c r="P9" s="281">
        <f>IF(D10&gt;F10,1,0)+IF(G10&gt;I10,1,0)+IF(M10&gt;O10,1,0)</f>
        <v>2</v>
      </c>
      <c r="Q9" s="283" t="s">
        <v>266</v>
      </c>
      <c r="R9" s="283">
        <f>IF(D10+F10&gt;0,IF(D10=F10,1,0),0)+IF(G10+I10&gt;0,IF(G10=I10,1,0),0)+IF(M10+O10&gt;0,IF(M10=O10,1,0),0)</f>
        <v>0</v>
      </c>
      <c r="S9" s="283" t="s">
        <v>266</v>
      </c>
      <c r="T9" s="284">
        <f>IF(D10&lt;F10,1,0)+IF(G10&lt;I10,1,0)+IF(M10&lt;O10,1,0)</f>
        <v>1</v>
      </c>
      <c r="U9" s="281">
        <f>P9*2+R9*1</f>
        <v>4</v>
      </c>
      <c r="V9" s="284"/>
      <c r="W9" s="131" t="s">
        <v>275</v>
      </c>
      <c r="X9" s="283">
        <f>D10+G10+M10</f>
        <v>17</v>
      </c>
      <c r="Y9" s="284"/>
      <c r="Z9" s="275">
        <v>2</v>
      </c>
      <c r="AA9" s="276"/>
    </row>
    <row r="10" spans="2:27" s="44" customFormat="1" ht="15" customHeight="1">
      <c r="B10" s="294"/>
      <c r="C10" s="296"/>
      <c r="D10" s="155">
        <f>L6</f>
        <v>8</v>
      </c>
      <c r="E10" s="155" t="s">
        <v>49</v>
      </c>
      <c r="F10" s="156">
        <f>J6</f>
        <v>7</v>
      </c>
      <c r="G10" s="157">
        <f>L8</f>
        <v>1</v>
      </c>
      <c r="H10" s="157" t="s">
        <v>49</v>
      </c>
      <c r="I10" s="158">
        <f>J8</f>
        <v>11</v>
      </c>
      <c r="J10" s="291"/>
      <c r="K10" s="291"/>
      <c r="L10" s="292"/>
      <c r="M10" s="154">
        <v>8</v>
      </c>
      <c r="N10" s="155" t="s">
        <v>49</v>
      </c>
      <c r="O10" s="156">
        <v>6</v>
      </c>
      <c r="P10" s="282"/>
      <c r="Q10" s="279"/>
      <c r="R10" s="279"/>
      <c r="S10" s="279"/>
      <c r="T10" s="280"/>
      <c r="U10" s="282"/>
      <c r="V10" s="280"/>
      <c r="W10" s="132" t="s">
        <v>276</v>
      </c>
      <c r="X10" s="279">
        <f>F10+I10+O10</f>
        <v>24</v>
      </c>
      <c r="Y10" s="280"/>
      <c r="Z10" s="277"/>
      <c r="AA10" s="278"/>
    </row>
    <row r="11" spans="2:27" s="44" customFormat="1" ht="15" customHeight="1">
      <c r="B11" s="293">
        <v>4</v>
      </c>
      <c r="C11" s="295" t="str">
        <f>'参加チーム名'!C7</f>
        <v>ＭＯＴＯＭＩＹＡ・ＤＢＣ</v>
      </c>
      <c r="D11" s="297" t="str">
        <f>IF(D12=""," ",IF(D12&gt;F12,"○",IF(D12&lt;F12,"×","△")))</f>
        <v>○</v>
      </c>
      <c r="E11" s="283"/>
      <c r="F11" s="284"/>
      <c r="G11" s="290" t="str">
        <f>IF(G12=""," ",IF(G12&gt;I12,"○",IF(G12&lt;I12,"×","△")))</f>
        <v>×</v>
      </c>
      <c r="H11" s="283"/>
      <c r="I11" s="284"/>
      <c r="J11" s="290" t="str">
        <f>IF(J12=""," ",IF(J12&gt;L12,"○",IF(J12&lt;L12,"×","△")))</f>
        <v>×</v>
      </c>
      <c r="K11" s="283"/>
      <c r="L11" s="284"/>
      <c r="M11" s="291"/>
      <c r="N11" s="291"/>
      <c r="O11" s="292"/>
      <c r="P11" s="281">
        <f>IF(D12&gt;F12,1,0)+IF(G12&gt;I12,1,0)+IF(J12&gt;L12,1,0)</f>
        <v>1</v>
      </c>
      <c r="Q11" s="283" t="s">
        <v>266</v>
      </c>
      <c r="R11" s="283">
        <f>IF(D12+F12&gt;0,IF(D12=F12,1,0),0)+IF(G12+I12&gt;0,IF(G12=I12,1,0),0)+IF(J12+L12&gt;0,IF(J12=L12,1,0),0)</f>
        <v>0</v>
      </c>
      <c r="S11" s="283" t="s">
        <v>266</v>
      </c>
      <c r="T11" s="284">
        <f>IF(D12&lt;F12,1,0)+IF(G12&lt;I12,1,0)+IF(J12&lt;L12,1,0)</f>
        <v>2</v>
      </c>
      <c r="U11" s="281">
        <f>P11*2+R11*1</f>
        <v>2</v>
      </c>
      <c r="V11" s="284"/>
      <c r="W11" s="131" t="s">
        <v>275</v>
      </c>
      <c r="X11" s="283">
        <f>D12+G12+J12</f>
        <v>13</v>
      </c>
      <c r="Y11" s="284"/>
      <c r="Z11" s="275">
        <v>3</v>
      </c>
      <c r="AA11" s="276"/>
    </row>
    <row r="12" spans="2:27" s="44" customFormat="1" ht="15" customHeight="1">
      <c r="B12" s="294"/>
      <c r="C12" s="296"/>
      <c r="D12" s="155">
        <f>O6</f>
        <v>7</v>
      </c>
      <c r="E12" s="155" t="s">
        <v>49</v>
      </c>
      <c r="F12" s="156">
        <f>M6</f>
        <v>4</v>
      </c>
      <c r="G12" s="154">
        <f>O8</f>
        <v>0</v>
      </c>
      <c r="H12" s="155" t="s">
        <v>49</v>
      </c>
      <c r="I12" s="156">
        <f>M8</f>
        <v>12</v>
      </c>
      <c r="J12" s="154">
        <f>O10</f>
        <v>6</v>
      </c>
      <c r="K12" s="155" t="s">
        <v>49</v>
      </c>
      <c r="L12" s="156">
        <f>M10</f>
        <v>8</v>
      </c>
      <c r="M12" s="291"/>
      <c r="N12" s="291"/>
      <c r="O12" s="292"/>
      <c r="P12" s="282"/>
      <c r="Q12" s="279"/>
      <c r="R12" s="279"/>
      <c r="S12" s="279"/>
      <c r="T12" s="280"/>
      <c r="U12" s="282"/>
      <c r="V12" s="280"/>
      <c r="W12" s="132" t="s">
        <v>276</v>
      </c>
      <c r="X12" s="279">
        <f>F12+I12+L12</f>
        <v>24</v>
      </c>
      <c r="Y12" s="280"/>
      <c r="Z12" s="277"/>
      <c r="AA12" s="278"/>
    </row>
    <row r="13" spans="2:24" s="44" customFormat="1" ht="15" customHeight="1">
      <c r="B13" s="46"/>
      <c r="C13" s="47"/>
      <c r="D13" s="45"/>
      <c r="E13" s="45"/>
      <c r="F13" s="45"/>
      <c r="G13" s="45"/>
      <c r="H13" s="45"/>
      <c r="I13" s="45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2:27" s="44" customFormat="1" ht="15" customHeight="1">
      <c r="B14" s="46"/>
      <c r="C14" s="47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2:24" s="44" customFormat="1" ht="15" customHeight="1">
      <c r="B15" s="268" t="s">
        <v>277</v>
      </c>
      <c r="C15" s="286"/>
      <c r="D15" s="289">
        <f>+B16</f>
        <v>5</v>
      </c>
      <c r="E15" s="289"/>
      <c r="F15" s="288"/>
      <c r="G15" s="287">
        <f>+B18</f>
        <v>6</v>
      </c>
      <c r="H15" s="289"/>
      <c r="I15" s="288"/>
      <c r="J15" s="287">
        <f>+B20</f>
        <v>7</v>
      </c>
      <c r="K15" s="289"/>
      <c r="L15" s="288"/>
      <c r="M15" s="41" t="s">
        <v>267</v>
      </c>
      <c r="N15" s="42" t="s">
        <v>268</v>
      </c>
      <c r="O15" s="42" t="s">
        <v>269</v>
      </c>
      <c r="P15" s="42" t="s">
        <v>270</v>
      </c>
      <c r="Q15" s="43" t="s">
        <v>271</v>
      </c>
      <c r="R15" s="287" t="s">
        <v>272</v>
      </c>
      <c r="S15" s="288"/>
      <c r="T15" s="287" t="s">
        <v>273</v>
      </c>
      <c r="U15" s="289"/>
      <c r="V15" s="288"/>
      <c r="W15" s="287" t="s">
        <v>274</v>
      </c>
      <c r="X15" s="288"/>
    </row>
    <row r="16" spans="2:24" s="44" customFormat="1" ht="15" customHeight="1">
      <c r="B16" s="293">
        <v>5</v>
      </c>
      <c r="C16" s="295" t="str">
        <f>'参加チーム名'!C8</f>
        <v>原小ファイターズ</v>
      </c>
      <c r="D16" s="291"/>
      <c r="E16" s="291"/>
      <c r="F16" s="292"/>
      <c r="G16" s="290" t="str">
        <f>IF(G17=""," ",IF(G17&gt;I17,"○",IF(G17&lt;I17,"×","△")))</f>
        <v>○</v>
      </c>
      <c r="H16" s="283"/>
      <c r="I16" s="284"/>
      <c r="J16" s="290" t="str">
        <f>IF(J17=""," ",IF(J17&gt;L17,"○",IF(J17&lt;L17,"×","△")))</f>
        <v>×</v>
      </c>
      <c r="K16" s="283"/>
      <c r="L16" s="284"/>
      <c r="M16" s="281">
        <f>IF(G17&gt;I17,1,0)+IF(J17&gt;L17,1,0)</f>
        <v>1</v>
      </c>
      <c r="N16" s="283" t="s">
        <v>266</v>
      </c>
      <c r="O16" s="283">
        <f>IF(G17+I17&gt;0,IF(G17=I17,1,0),0)+IF(J17+L17&gt;0,IF(J17=L17,1,0),0)</f>
        <v>0</v>
      </c>
      <c r="P16" s="283" t="s">
        <v>266</v>
      </c>
      <c r="Q16" s="284">
        <f>IF(G17&lt;I17,1,0)+IF(J17&lt;L17,1,0)</f>
        <v>1</v>
      </c>
      <c r="R16" s="281">
        <f>M16*2+O16*1</f>
        <v>2</v>
      </c>
      <c r="S16" s="284"/>
      <c r="T16" s="131" t="s">
        <v>275</v>
      </c>
      <c r="U16" s="283">
        <f>G17+J17</f>
        <v>18</v>
      </c>
      <c r="V16" s="284"/>
      <c r="W16" s="275">
        <v>2</v>
      </c>
      <c r="X16" s="276"/>
    </row>
    <row r="17" spans="2:24" s="44" customFormat="1" ht="15" customHeight="1">
      <c r="B17" s="301"/>
      <c r="C17" s="296"/>
      <c r="D17" s="291"/>
      <c r="E17" s="291"/>
      <c r="F17" s="292"/>
      <c r="G17" s="154">
        <v>11</v>
      </c>
      <c r="H17" s="155" t="s">
        <v>49</v>
      </c>
      <c r="I17" s="156">
        <v>7</v>
      </c>
      <c r="J17" s="154">
        <v>7</v>
      </c>
      <c r="K17" s="155" t="s">
        <v>49</v>
      </c>
      <c r="L17" s="156">
        <v>9</v>
      </c>
      <c r="M17" s="282"/>
      <c r="N17" s="279"/>
      <c r="O17" s="279"/>
      <c r="P17" s="279"/>
      <c r="Q17" s="280"/>
      <c r="R17" s="282"/>
      <c r="S17" s="280"/>
      <c r="T17" s="132" t="s">
        <v>278</v>
      </c>
      <c r="U17" s="279">
        <f>I17+L17</f>
        <v>16</v>
      </c>
      <c r="V17" s="280"/>
      <c r="W17" s="277"/>
      <c r="X17" s="278"/>
    </row>
    <row r="18" spans="1:24" s="44" customFormat="1" ht="15" customHeight="1">
      <c r="A18" s="394" t="s">
        <v>279</v>
      </c>
      <c r="B18" s="364">
        <v>6</v>
      </c>
      <c r="C18" s="365" t="str">
        <f>'参加チーム名'!C9</f>
        <v>館ジャングルー</v>
      </c>
      <c r="D18" s="366" t="str">
        <f>IF(D19=""," ",IF(D19&gt;F19,"○",IF(D19&lt;F19,"×","△")))</f>
        <v>×</v>
      </c>
      <c r="E18" s="367"/>
      <c r="F18" s="368"/>
      <c r="G18" s="369"/>
      <c r="H18" s="369"/>
      <c r="I18" s="370"/>
      <c r="J18" s="366" t="str">
        <f>IF(J19=""," ",IF(J19&gt;L19,"○",IF(J19&lt;L19,"×","△")))</f>
        <v>×</v>
      </c>
      <c r="K18" s="367"/>
      <c r="L18" s="368"/>
      <c r="M18" s="371">
        <f>IF(D19&gt;F19,1,0)+IF(J19&gt;L19,1,0)</f>
        <v>0</v>
      </c>
      <c r="N18" s="367" t="s">
        <v>266</v>
      </c>
      <c r="O18" s="367">
        <f>IF(D19+F19&gt;0,IF(D19=F19,1,0),0)+IF(J19+L19&gt;0,IF(J19=L19,1,0),0)</f>
        <v>0</v>
      </c>
      <c r="P18" s="367" t="s">
        <v>266</v>
      </c>
      <c r="Q18" s="368">
        <f>IF(D19&lt;F19,1,0)+IF(J19&lt;L19,1,0)</f>
        <v>2</v>
      </c>
      <c r="R18" s="371">
        <f>M18*2+O18*1</f>
        <v>0</v>
      </c>
      <c r="S18" s="368"/>
      <c r="T18" s="372" t="s">
        <v>275</v>
      </c>
      <c r="U18" s="367">
        <f>D19+J19</f>
        <v>12</v>
      </c>
      <c r="V18" s="368"/>
      <c r="W18" s="373">
        <v>3</v>
      </c>
      <c r="X18" s="374"/>
    </row>
    <row r="19" spans="2:24" s="44" customFormat="1" ht="15" customHeight="1">
      <c r="B19" s="375"/>
      <c r="C19" s="376"/>
      <c r="D19" s="377">
        <f>I17</f>
        <v>7</v>
      </c>
      <c r="E19" s="377" t="s">
        <v>50</v>
      </c>
      <c r="F19" s="378">
        <f>G17</f>
        <v>11</v>
      </c>
      <c r="G19" s="369"/>
      <c r="H19" s="369"/>
      <c r="I19" s="370"/>
      <c r="J19" s="379">
        <v>5</v>
      </c>
      <c r="K19" s="377" t="s">
        <v>49</v>
      </c>
      <c r="L19" s="378">
        <v>10</v>
      </c>
      <c r="M19" s="380"/>
      <c r="N19" s="381"/>
      <c r="O19" s="381"/>
      <c r="P19" s="381"/>
      <c r="Q19" s="382"/>
      <c r="R19" s="380"/>
      <c r="S19" s="382"/>
      <c r="T19" s="383" t="s">
        <v>278</v>
      </c>
      <c r="U19" s="381">
        <f>F19+L19</f>
        <v>21</v>
      </c>
      <c r="V19" s="382"/>
      <c r="W19" s="384"/>
      <c r="X19" s="385"/>
    </row>
    <row r="20" spans="2:24" s="44" customFormat="1" ht="15" customHeight="1">
      <c r="B20" s="293">
        <v>7</v>
      </c>
      <c r="C20" s="295" t="str">
        <f>'参加チーム名'!C10</f>
        <v>グリーンヒル</v>
      </c>
      <c r="D20" s="290" t="str">
        <f>IF(D21=""," ",IF(D21&gt;F21,"○",IF(D21&lt;F21,"×","△")))</f>
        <v>○</v>
      </c>
      <c r="E20" s="283"/>
      <c r="F20" s="284"/>
      <c r="G20" s="290" t="str">
        <f>IF(G21=""," ",IF(G21&gt;I21,"○",IF(G21&lt;I21,"×","△")))</f>
        <v>○</v>
      </c>
      <c r="H20" s="283"/>
      <c r="I20" s="284"/>
      <c r="J20" s="291"/>
      <c r="K20" s="291"/>
      <c r="L20" s="292"/>
      <c r="M20" s="281">
        <f>IF(D21&gt;F21,1,0)+IF(G21&gt;I21,1,0)</f>
        <v>2</v>
      </c>
      <c r="N20" s="283" t="s">
        <v>266</v>
      </c>
      <c r="O20" s="283">
        <f>IF(D21+F21&gt;0,IF(D21=F21,1,0),0)+IF(G21+I21&gt;0,IF(G21=I21,1,0),0)</f>
        <v>0</v>
      </c>
      <c r="P20" s="283" t="s">
        <v>266</v>
      </c>
      <c r="Q20" s="284">
        <f>IF(D21&lt;F21,1,0)+IF(G21&lt;I21,1,0)</f>
        <v>0</v>
      </c>
      <c r="R20" s="281">
        <f>M20*2+O20*1</f>
        <v>4</v>
      </c>
      <c r="S20" s="284"/>
      <c r="T20" s="131" t="s">
        <v>275</v>
      </c>
      <c r="U20" s="283">
        <f>D21+G21</f>
        <v>19</v>
      </c>
      <c r="V20" s="284"/>
      <c r="W20" s="275">
        <v>1</v>
      </c>
      <c r="X20" s="276"/>
    </row>
    <row r="21" spans="2:24" s="44" customFormat="1" ht="15" customHeight="1">
      <c r="B21" s="300"/>
      <c r="C21" s="296"/>
      <c r="D21" s="155">
        <f>L17</f>
        <v>9</v>
      </c>
      <c r="E21" s="155" t="s">
        <v>50</v>
      </c>
      <c r="F21" s="156">
        <f>J17</f>
        <v>7</v>
      </c>
      <c r="G21" s="155">
        <f>L19</f>
        <v>10</v>
      </c>
      <c r="H21" s="155" t="s">
        <v>50</v>
      </c>
      <c r="I21" s="156">
        <f>J19</f>
        <v>5</v>
      </c>
      <c r="J21" s="291"/>
      <c r="K21" s="291"/>
      <c r="L21" s="292"/>
      <c r="M21" s="282"/>
      <c r="N21" s="279"/>
      <c r="O21" s="279"/>
      <c r="P21" s="279"/>
      <c r="Q21" s="280"/>
      <c r="R21" s="282"/>
      <c r="S21" s="280"/>
      <c r="T21" s="132" t="s">
        <v>278</v>
      </c>
      <c r="U21" s="279">
        <f>F21+I21</f>
        <v>12</v>
      </c>
      <c r="V21" s="280"/>
      <c r="W21" s="277"/>
      <c r="X21" s="278"/>
    </row>
    <row r="22" spans="2:24" s="44" customFormat="1" ht="15" customHeight="1">
      <c r="B22" s="73"/>
      <c r="C22" s="47"/>
      <c r="D22" s="45"/>
      <c r="E22" s="45"/>
      <c r="F22" s="45"/>
      <c r="G22" s="45"/>
      <c r="H22" s="45"/>
      <c r="I22" s="45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4" spans="2:24" s="44" customFormat="1" ht="15" customHeight="1">
      <c r="B24" s="268" t="s">
        <v>179</v>
      </c>
      <c r="C24" s="286"/>
      <c r="D24" s="289">
        <f>+B25</f>
        <v>8</v>
      </c>
      <c r="E24" s="289"/>
      <c r="F24" s="288"/>
      <c r="G24" s="287">
        <f>+B27</f>
        <v>9</v>
      </c>
      <c r="H24" s="289"/>
      <c r="I24" s="288"/>
      <c r="J24" s="287">
        <f>+B29</f>
        <v>10</v>
      </c>
      <c r="K24" s="289"/>
      <c r="L24" s="288"/>
      <c r="M24" s="41" t="s">
        <v>267</v>
      </c>
      <c r="N24" s="42" t="s">
        <v>268</v>
      </c>
      <c r="O24" s="42" t="s">
        <v>269</v>
      </c>
      <c r="P24" s="42" t="s">
        <v>270</v>
      </c>
      <c r="Q24" s="43" t="s">
        <v>271</v>
      </c>
      <c r="R24" s="287" t="s">
        <v>272</v>
      </c>
      <c r="S24" s="288"/>
      <c r="T24" s="287" t="s">
        <v>273</v>
      </c>
      <c r="U24" s="289"/>
      <c r="V24" s="288"/>
      <c r="W24" s="287" t="s">
        <v>274</v>
      </c>
      <c r="X24" s="288"/>
    </row>
    <row r="25" spans="2:24" s="44" customFormat="1" ht="15" customHeight="1">
      <c r="B25" s="293">
        <v>8</v>
      </c>
      <c r="C25" s="295" t="str">
        <f>'参加チーム名'!C11</f>
        <v>月見レッドアーマーズ</v>
      </c>
      <c r="D25" s="291"/>
      <c r="E25" s="291"/>
      <c r="F25" s="292"/>
      <c r="G25" s="290" t="str">
        <f>IF(G26=""," ",IF(G26&gt;I26,"○",IF(G26&lt;I26,"×","△")))</f>
        <v>○</v>
      </c>
      <c r="H25" s="283"/>
      <c r="I25" s="284"/>
      <c r="J25" s="290" t="str">
        <f>IF(J26=""," ",IF(J26&gt;L26,"○",IF(J26&lt;L26,"×","△")))</f>
        <v>×</v>
      </c>
      <c r="K25" s="283"/>
      <c r="L25" s="284"/>
      <c r="M25" s="281">
        <f>IF(G26&gt;I26,1,0)+IF(J26&gt;L26,1,0)</f>
        <v>1</v>
      </c>
      <c r="N25" s="283" t="s">
        <v>266</v>
      </c>
      <c r="O25" s="283">
        <f>IF(G26+I26&gt;0,IF(G26=I26,1,0),0)+IF(J26+L26&gt;0,IF(J26=L26,1,0),0)</f>
        <v>0</v>
      </c>
      <c r="P25" s="283" t="s">
        <v>266</v>
      </c>
      <c r="Q25" s="284">
        <f>IF(G26&lt;I26,1,0)+IF(J26&lt;L26,1,0)</f>
        <v>1</v>
      </c>
      <c r="R25" s="281">
        <f>M25*2+O25*1</f>
        <v>2</v>
      </c>
      <c r="S25" s="284"/>
      <c r="T25" s="131" t="s">
        <v>275</v>
      </c>
      <c r="U25" s="283">
        <f>G26+J26</f>
        <v>17</v>
      </c>
      <c r="V25" s="284"/>
      <c r="W25" s="275">
        <v>2</v>
      </c>
      <c r="X25" s="276"/>
    </row>
    <row r="26" spans="2:24" s="44" customFormat="1" ht="15" customHeight="1">
      <c r="B26" s="301"/>
      <c r="C26" s="296"/>
      <c r="D26" s="291"/>
      <c r="E26" s="291"/>
      <c r="F26" s="292"/>
      <c r="G26" s="154">
        <v>11</v>
      </c>
      <c r="H26" s="155" t="s">
        <v>49</v>
      </c>
      <c r="I26" s="156">
        <v>5</v>
      </c>
      <c r="J26" s="154">
        <v>6</v>
      </c>
      <c r="K26" s="155" t="s">
        <v>49</v>
      </c>
      <c r="L26" s="156">
        <v>9</v>
      </c>
      <c r="M26" s="282"/>
      <c r="N26" s="279"/>
      <c r="O26" s="279"/>
      <c r="P26" s="279"/>
      <c r="Q26" s="280"/>
      <c r="R26" s="282"/>
      <c r="S26" s="280"/>
      <c r="T26" s="132" t="s">
        <v>278</v>
      </c>
      <c r="U26" s="279">
        <f>I26+L26</f>
        <v>14</v>
      </c>
      <c r="V26" s="280"/>
      <c r="W26" s="277"/>
      <c r="X26" s="278"/>
    </row>
    <row r="27" spans="2:24" s="44" customFormat="1" ht="15" customHeight="1">
      <c r="B27" s="293">
        <v>9</v>
      </c>
      <c r="C27" s="295" t="str">
        <f>'参加チーム名'!C12</f>
        <v>大衡ファイターズ</v>
      </c>
      <c r="D27" s="290" t="str">
        <f>IF(D28=""," ",IF(D28&gt;F28,"○",IF(D28&lt;F28,"×","△")))</f>
        <v>×</v>
      </c>
      <c r="E27" s="283"/>
      <c r="F27" s="284"/>
      <c r="G27" s="291"/>
      <c r="H27" s="291"/>
      <c r="I27" s="292"/>
      <c r="J27" s="290" t="str">
        <f>IF(J28=""," ",IF(J28&gt;L28,"○",IF(J28&lt;L28,"×","△")))</f>
        <v>×</v>
      </c>
      <c r="K27" s="283"/>
      <c r="L27" s="284"/>
      <c r="M27" s="281">
        <f>IF(D28&gt;F28,1,0)+IF(J28&gt;L28,1,0)</f>
        <v>0</v>
      </c>
      <c r="N27" s="283" t="s">
        <v>266</v>
      </c>
      <c r="O27" s="283">
        <f>IF(D28+F28&gt;0,IF(D28=F28,1,0),0)+IF(J28+L28&gt;0,IF(J28=L28,1,0),0)</f>
        <v>0</v>
      </c>
      <c r="P27" s="283" t="s">
        <v>266</v>
      </c>
      <c r="Q27" s="284">
        <f>IF(D28&lt;F28,1,0)+IF(J28&lt;L28,1,0)</f>
        <v>2</v>
      </c>
      <c r="R27" s="281">
        <f>M27*2+O27*1</f>
        <v>0</v>
      </c>
      <c r="S27" s="284"/>
      <c r="T27" s="131" t="s">
        <v>275</v>
      </c>
      <c r="U27" s="283">
        <f>D28+J28</f>
        <v>7</v>
      </c>
      <c r="V27" s="284"/>
      <c r="W27" s="275">
        <v>3</v>
      </c>
      <c r="X27" s="276"/>
    </row>
    <row r="28" spans="2:24" s="44" customFormat="1" ht="15" customHeight="1">
      <c r="B28" s="301"/>
      <c r="C28" s="296"/>
      <c r="D28" s="155">
        <f>I26</f>
        <v>5</v>
      </c>
      <c r="E28" s="155" t="s">
        <v>50</v>
      </c>
      <c r="F28" s="156">
        <f>G26</f>
        <v>11</v>
      </c>
      <c r="G28" s="291"/>
      <c r="H28" s="291"/>
      <c r="I28" s="292"/>
      <c r="J28" s="154">
        <v>2</v>
      </c>
      <c r="K28" s="155" t="s">
        <v>49</v>
      </c>
      <c r="L28" s="156">
        <v>10</v>
      </c>
      <c r="M28" s="282"/>
      <c r="N28" s="279"/>
      <c r="O28" s="279"/>
      <c r="P28" s="279"/>
      <c r="Q28" s="280"/>
      <c r="R28" s="282"/>
      <c r="S28" s="280"/>
      <c r="T28" s="132" t="s">
        <v>278</v>
      </c>
      <c r="U28" s="279">
        <f>F28+L28</f>
        <v>21</v>
      </c>
      <c r="V28" s="280"/>
      <c r="W28" s="277"/>
      <c r="X28" s="278"/>
    </row>
    <row r="29" spans="2:24" s="44" customFormat="1" ht="15" customHeight="1">
      <c r="B29" s="293">
        <v>10</v>
      </c>
      <c r="C29" s="295" t="str">
        <f>'参加チーム名'!C13</f>
        <v>ブルースターキング</v>
      </c>
      <c r="D29" s="290" t="str">
        <f>IF(D30=""," ",IF(D30&gt;F30,"○",IF(D30&lt;F30,"×","△")))</f>
        <v>○</v>
      </c>
      <c r="E29" s="283"/>
      <c r="F29" s="284"/>
      <c r="G29" s="290" t="str">
        <f>IF(G30=""," ",IF(G30&gt;I30,"○",IF(G30&lt;I30,"×","△")))</f>
        <v>○</v>
      </c>
      <c r="H29" s="283"/>
      <c r="I29" s="284"/>
      <c r="J29" s="291"/>
      <c r="K29" s="291"/>
      <c r="L29" s="292"/>
      <c r="M29" s="281">
        <f>IF(D30&gt;F30,1,0)+IF(G30&gt;I30,1,0)</f>
        <v>2</v>
      </c>
      <c r="N29" s="283" t="s">
        <v>266</v>
      </c>
      <c r="O29" s="283">
        <f>IF(D30+F30&gt;0,IF(D30=F30,1,0),0)+IF(G30+I30&gt;0,IF(G30=I30,1,0),0)</f>
        <v>0</v>
      </c>
      <c r="P29" s="283" t="s">
        <v>266</v>
      </c>
      <c r="Q29" s="284">
        <f>IF(D30&lt;F30,1,0)+IF(G30&lt;I30,1,0)</f>
        <v>0</v>
      </c>
      <c r="R29" s="281">
        <f>M29*2+O29*1</f>
        <v>4</v>
      </c>
      <c r="S29" s="284"/>
      <c r="T29" s="131" t="s">
        <v>275</v>
      </c>
      <c r="U29" s="283">
        <f>D30+G30</f>
        <v>19</v>
      </c>
      <c r="V29" s="284"/>
      <c r="W29" s="275">
        <v>1</v>
      </c>
      <c r="X29" s="276"/>
    </row>
    <row r="30" spans="2:24" s="44" customFormat="1" ht="15" customHeight="1">
      <c r="B30" s="301"/>
      <c r="C30" s="296"/>
      <c r="D30" s="155">
        <f>L26</f>
        <v>9</v>
      </c>
      <c r="E30" s="155" t="s">
        <v>50</v>
      </c>
      <c r="F30" s="156">
        <f>J26</f>
        <v>6</v>
      </c>
      <c r="G30" s="155">
        <f>L28</f>
        <v>10</v>
      </c>
      <c r="H30" s="155" t="s">
        <v>50</v>
      </c>
      <c r="I30" s="156">
        <f>J28</f>
        <v>2</v>
      </c>
      <c r="J30" s="291"/>
      <c r="K30" s="291"/>
      <c r="L30" s="292"/>
      <c r="M30" s="282"/>
      <c r="N30" s="279"/>
      <c r="O30" s="279"/>
      <c r="P30" s="279"/>
      <c r="Q30" s="280"/>
      <c r="R30" s="282"/>
      <c r="S30" s="280"/>
      <c r="T30" s="132" t="s">
        <v>278</v>
      </c>
      <c r="U30" s="279">
        <f>F30+I30</f>
        <v>8</v>
      </c>
      <c r="V30" s="280"/>
      <c r="W30" s="277"/>
      <c r="X30" s="278"/>
    </row>
    <row r="31" spans="2:24" s="44" customFormat="1" ht="15" customHeight="1">
      <c r="B31" s="46"/>
      <c r="C31" s="47"/>
      <c r="D31" s="45"/>
      <c r="E31" s="45"/>
      <c r="F31" s="45"/>
      <c r="G31" s="45"/>
      <c r="H31" s="4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</row>
    <row r="32" spans="2:24" s="44" customFormat="1" ht="15" customHeight="1">
      <c r="B32" s="46"/>
      <c r="C32" s="47"/>
      <c r="D32" s="45"/>
      <c r="E32" s="45"/>
      <c r="F32" s="45"/>
      <c r="G32" s="45"/>
      <c r="H32" s="45"/>
      <c r="I32" s="45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</row>
    <row r="33" spans="2:24" s="44" customFormat="1" ht="15" customHeight="1">
      <c r="B33" s="285" t="s">
        <v>180</v>
      </c>
      <c r="C33" s="286"/>
      <c r="D33" s="289">
        <f>+B34</f>
        <v>11</v>
      </c>
      <c r="E33" s="289"/>
      <c r="F33" s="288"/>
      <c r="G33" s="287">
        <f>+B36</f>
        <v>12</v>
      </c>
      <c r="H33" s="289"/>
      <c r="I33" s="288"/>
      <c r="J33" s="287">
        <f>+B38</f>
        <v>13</v>
      </c>
      <c r="K33" s="289"/>
      <c r="L33" s="288"/>
      <c r="M33" s="41" t="s">
        <v>267</v>
      </c>
      <c r="N33" s="42" t="s">
        <v>268</v>
      </c>
      <c r="O33" s="42" t="s">
        <v>269</v>
      </c>
      <c r="P33" s="42" t="s">
        <v>270</v>
      </c>
      <c r="Q33" s="43" t="s">
        <v>271</v>
      </c>
      <c r="R33" s="287" t="s">
        <v>272</v>
      </c>
      <c r="S33" s="288"/>
      <c r="T33" s="287" t="s">
        <v>273</v>
      </c>
      <c r="U33" s="289"/>
      <c r="V33" s="288"/>
      <c r="W33" s="287" t="s">
        <v>274</v>
      </c>
      <c r="X33" s="288"/>
    </row>
    <row r="34" spans="2:24" s="44" customFormat="1" ht="15" customHeight="1">
      <c r="B34" s="293">
        <v>11</v>
      </c>
      <c r="C34" s="295" t="str">
        <f>'参加チーム名'!C14</f>
        <v>Ｐｃｈａｎｓ</v>
      </c>
      <c r="D34" s="291"/>
      <c r="E34" s="291"/>
      <c r="F34" s="292"/>
      <c r="G34" s="290" t="str">
        <f>IF(G35=""," ",IF(G35&gt;I35,"○",IF(G35&lt;I35,"×","△")))</f>
        <v>○</v>
      </c>
      <c r="H34" s="283"/>
      <c r="I34" s="284"/>
      <c r="J34" s="290" t="str">
        <f>IF(J35=""," ",IF(J35&gt;L35,"○",IF(J35&lt;L35,"×","△")))</f>
        <v>○</v>
      </c>
      <c r="K34" s="283"/>
      <c r="L34" s="284"/>
      <c r="M34" s="281">
        <f>IF(G35&gt;I35,1,0)+IF(J35&gt;L35,1,0)</f>
        <v>2</v>
      </c>
      <c r="N34" s="283" t="s">
        <v>266</v>
      </c>
      <c r="O34" s="283">
        <f>IF(G35+I35&gt;0,IF(G35=I35,1,0),0)+IF(J35+L35&gt;0,IF(J35=L35,1,0),0)</f>
        <v>0</v>
      </c>
      <c r="P34" s="283" t="s">
        <v>266</v>
      </c>
      <c r="Q34" s="284">
        <f>IF(G35&lt;I35,1,0)+IF(J35&lt;L35,1,0)</f>
        <v>0</v>
      </c>
      <c r="R34" s="281">
        <f>M34*2+O34*1</f>
        <v>4</v>
      </c>
      <c r="S34" s="284"/>
      <c r="T34" s="131" t="s">
        <v>275</v>
      </c>
      <c r="U34" s="283">
        <f>G35+J35</f>
        <v>21</v>
      </c>
      <c r="V34" s="284"/>
      <c r="W34" s="275">
        <v>1</v>
      </c>
      <c r="X34" s="276"/>
    </row>
    <row r="35" spans="2:24" s="44" customFormat="1" ht="15" customHeight="1">
      <c r="B35" s="301"/>
      <c r="C35" s="296"/>
      <c r="D35" s="291"/>
      <c r="E35" s="291"/>
      <c r="F35" s="292"/>
      <c r="G35" s="154">
        <v>11</v>
      </c>
      <c r="H35" s="155" t="s">
        <v>49</v>
      </c>
      <c r="I35" s="156">
        <v>3</v>
      </c>
      <c r="J35" s="154">
        <v>10</v>
      </c>
      <c r="K35" s="155" t="s">
        <v>49</v>
      </c>
      <c r="L35" s="156">
        <v>3</v>
      </c>
      <c r="M35" s="282"/>
      <c r="N35" s="279"/>
      <c r="O35" s="279"/>
      <c r="P35" s="279"/>
      <c r="Q35" s="280"/>
      <c r="R35" s="282"/>
      <c r="S35" s="280"/>
      <c r="T35" s="132" t="s">
        <v>278</v>
      </c>
      <c r="U35" s="279">
        <f>I35+L35</f>
        <v>6</v>
      </c>
      <c r="V35" s="280"/>
      <c r="W35" s="277"/>
      <c r="X35" s="278"/>
    </row>
    <row r="36" spans="2:24" s="44" customFormat="1" ht="15" customHeight="1">
      <c r="B36" s="293">
        <v>12</v>
      </c>
      <c r="C36" s="295" t="str">
        <f>'参加チーム名'!C15</f>
        <v>台原レイカーズ</v>
      </c>
      <c r="D36" s="290" t="str">
        <f>IF(D37=""," ",IF(D37&gt;F37,"○",IF(D37&lt;F37,"×","△")))</f>
        <v>×</v>
      </c>
      <c r="E36" s="283"/>
      <c r="F36" s="284"/>
      <c r="G36" s="291"/>
      <c r="H36" s="291"/>
      <c r="I36" s="292"/>
      <c r="J36" s="290" t="str">
        <f>IF(J37=""," ",IF(J37&gt;L37,"○",IF(J37&lt;L37,"×","△")))</f>
        <v>×</v>
      </c>
      <c r="K36" s="283"/>
      <c r="L36" s="284"/>
      <c r="M36" s="281">
        <f>IF(D37&gt;F37,1,0)+IF(J37&gt;L37,1,0)</f>
        <v>0</v>
      </c>
      <c r="N36" s="283" t="s">
        <v>266</v>
      </c>
      <c r="O36" s="283">
        <f>IF(D37+F37&gt;0,IF(D37=F37,1,0),0)+IF(J37+L37&gt;0,IF(J37=L37,1,0),0)</f>
        <v>0</v>
      </c>
      <c r="P36" s="283" t="s">
        <v>266</v>
      </c>
      <c r="Q36" s="284">
        <f>IF(D37&lt;F37,1,0)+IF(J37&lt;L37,1,0)</f>
        <v>2</v>
      </c>
      <c r="R36" s="281">
        <f>M36*2+O36*1</f>
        <v>0</v>
      </c>
      <c r="S36" s="284"/>
      <c r="T36" s="131" t="s">
        <v>275</v>
      </c>
      <c r="U36" s="283">
        <f>D37+J37</f>
        <v>10</v>
      </c>
      <c r="V36" s="284"/>
      <c r="W36" s="275">
        <v>3</v>
      </c>
      <c r="X36" s="276"/>
    </row>
    <row r="37" spans="2:24" s="44" customFormat="1" ht="15" customHeight="1">
      <c r="B37" s="301"/>
      <c r="C37" s="296"/>
      <c r="D37" s="155">
        <f>I35</f>
        <v>3</v>
      </c>
      <c r="E37" s="155" t="s">
        <v>50</v>
      </c>
      <c r="F37" s="156">
        <f>G35</f>
        <v>11</v>
      </c>
      <c r="G37" s="291"/>
      <c r="H37" s="291"/>
      <c r="I37" s="292"/>
      <c r="J37" s="154">
        <v>7</v>
      </c>
      <c r="K37" s="155" t="s">
        <v>49</v>
      </c>
      <c r="L37" s="156">
        <v>9</v>
      </c>
      <c r="M37" s="282"/>
      <c r="N37" s="279"/>
      <c r="O37" s="279"/>
      <c r="P37" s="279"/>
      <c r="Q37" s="280"/>
      <c r="R37" s="282"/>
      <c r="S37" s="280"/>
      <c r="T37" s="132" t="s">
        <v>278</v>
      </c>
      <c r="U37" s="279">
        <f>F37+L37</f>
        <v>20</v>
      </c>
      <c r="V37" s="280"/>
      <c r="W37" s="277"/>
      <c r="X37" s="278"/>
    </row>
    <row r="38" spans="2:24" s="44" customFormat="1" ht="15" customHeight="1">
      <c r="B38" s="293">
        <v>13</v>
      </c>
      <c r="C38" s="295" t="str">
        <f>'参加チーム名'!C16</f>
        <v>ＷＡＮＯドリームズ</v>
      </c>
      <c r="D38" s="290" t="str">
        <f>IF(D39=""," ",IF(D39&gt;F39,"○",IF(D39&lt;F39,"×","△")))</f>
        <v>×</v>
      </c>
      <c r="E38" s="283"/>
      <c r="F38" s="284"/>
      <c r="G38" s="290" t="str">
        <f>IF(G39=""," ",IF(G39&gt;I39,"○",IF(G39&lt;I39,"×","△")))</f>
        <v>○</v>
      </c>
      <c r="H38" s="283"/>
      <c r="I38" s="284"/>
      <c r="J38" s="291"/>
      <c r="K38" s="291"/>
      <c r="L38" s="292"/>
      <c r="M38" s="281">
        <f>IF(D39&gt;F39,1,0)+IF(G39&gt;I39,1,0)</f>
        <v>1</v>
      </c>
      <c r="N38" s="283" t="s">
        <v>266</v>
      </c>
      <c r="O38" s="283">
        <f>IF(D39+F39&gt;0,IF(D39=F39,1,0),0)+IF(G39+I39&gt;0,IF(G39=I39,1,0),0)</f>
        <v>0</v>
      </c>
      <c r="P38" s="283" t="s">
        <v>266</v>
      </c>
      <c r="Q38" s="284">
        <f>IF(D39&lt;F39,1,0)+IF(G39&lt;I39,1,0)</f>
        <v>1</v>
      </c>
      <c r="R38" s="281">
        <f>M38*2+O38*1</f>
        <v>2</v>
      </c>
      <c r="S38" s="284"/>
      <c r="T38" s="131" t="s">
        <v>275</v>
      </c>
      <c r="U38" s="283">
        <f>D39+G39</f>
        <v>12</v>
      </c>
      <c r="V38" s="284"/>
      <c r="W38" s="275">
        <v>2</v>
      </c>
      <c r="X38" s="276"/>
    </row>
    <row r="39" spans="2:24" s="44" customFormat="1" ht="15" customHeight="1">
      <c r="B39" s="300"/>
      <c r="C39" s="296"/>
      <c r="D39" s="155">
        <f>L35</f>
        <v>3</v>
      </c>
      <c r="E39" s="155" t="s">
        <v>50</v>
      </c>
      <c r="F39" s="156">
        <f>J35</f>
        <v>10</v>
      </c>
      <c r="G39" s="155">
        <f>L37</f>
        <v>9</v>
      </c>
      <c r="H39" s="155" t="s">
        <v>50</v>
      </c>
      <c r="I39" s="156">
        <f>J37</f>
        <v>7</v>
      </c>
      <c r="J39" s="291"/>
      <c r="K39" s="291"/>
      <c r="L39" s="292"/>
      <c r="M39" s="282"/>
      <c r="N39" s="279"/>
      <c r="O39" s="279"/>
      <c r="P39" s="279"/>
      <c r="Q39" s="280"/>
      <c r="R39" s="282"/>
      <c r="S39" s="280"/>
      <c r="T39" s="132" t="s">
        <v>278</v>
      </c>
      <c r="U39" s="279">
        <f>F39+I39</f>
        <v>17</v>
      </c>
      <c r="V39" s="280"/>
      <c r="W39" s="277"/>
      <c r="X39" s="278"/>
    </row>
    <row r="40" spans="2:24" s="44" customFormat="1" ht="15" customHeight="1">
      <c r="B40" s="46"/>
      <c r="C40" s="47"/>
      <c r="D40" s="45"/>
      <c r="E40" s="45"/>
      <c r="F40" s="45"/>
      <c r="G40" s="45"/>
      <c r="H40" s="45"/>
      <c r="I40" s="4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2:24" s="44" customFormat="1" ht="15" customHeight="1">
      <c r="B41" s="46"/>
      <c r="C41" s="47"/>
      <c r="D41" s="45"/>
      <c r="E41" s="45"/>
      <c r="F41" s="45"/>
      <c r="G41" s="45"/>
      <c r="H41" s="45"/>
      <c r="I41" s="45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2:27" s="44" customFormat="1" ht="15" customHeight="1">
      <c r="B42" s="68" t="s">
        <v>176</v>
      </c>
      <c r="C42" s="69"/>
      <c r="D42" s="287">
        <f>+B43</f>
        <v>14</v>
      </c>
      <c r="E42" s="299"/>
      <c r="F42" s="298"/>
      <c r="G42" s="287">
        <f>+B45</f>
        <v>15</v>
      </c>
      <c r="H42" s="299"/>
      <c r="I42" s="298"/>
      <c r="J42" s="287">
        <f>+B47</f>
        <v>16</v>
      </c>
      <c r="K42" s="299"/>
      <c r="L42" s="298"/>
      <c r="M42" s="287">
        <f>+B49</f>
        <v>17</v>
      </c>
      <c r="N42" s="299"/>
      <c r="O42" s="298"/>
      <c r="P42" s="41" t="s">
        <v>267</v>
      </c>
      <c r="Q42" s="42" t="s">
        <v>268</v>
      </c>
      <c r="R42" s="42" t="s">
        <v>269</v>
      </c>
      <c r="S42" s="42" t="s">
        <v>270</v>
      </c>
      <c r="T42" s="43" t="s">
        <v>271</v>
      </c>
      <c r="U42" s="287" t="s">
        <v>272</v>
      </c>
      <c r="V42" s="298"/>
      <c r="W42" s="287" t="s">
        <v>273</v>
      </c>
      <c r="X42" s="299"/>
      <c r="Y42" s="298"/>
      <c r="Z42" s="287" t="s">
        <v>274</v>
      </c>
      <c r="AA42" s="298"/>
    </row>
    <row r="43" spans="2:27" s="44" customFormat="1" ht="15" customHeight="1">
      <c r="B43" s="293">
        <v>14</v>
      </c>
      <c r="C43" s="295" t="str">
        <f>'参加チーム名'!C17</f>
        <v>東仙ＬＳファイターズ</v>
      </c>
      <c r="D43" s="291"/>
      <c r="E43" s="291"/>
      <c r="F43" s="292"/>
      <c r="G43" s="290" t="str">
        <f>IF(G44=""," ",IF(G44&gt;I44,"○",IF(G44&lt;I44,"×","△")))</f>
        <v>×</v>
      </c>
      <c r="H43" s="283"/>
      <c r="I43" s="284"/>
      <c r="J43" s="290" t="str">
        <f>IF(J44=""," ",IF(J44&gt;L44,"○",IF(J44&lt;L44,"×","△")))</f>
        <v>×</v>
      </c>
      <c r="K43" s="283"/>
      <c r="L43" s="284"/>
      <c r="M43" s="290" t="str">
        <f>IF(M44=""," ",IF(M44&gt;O44,"○",IF(M44&lt;O44,"×","△")))</f>
        <v>×</v>
      </c>
      <c r="N43" s="283"/>
      <c r="O43" s="284"/>
      <c r="P43" s="281">
        <f>IF(G44&gt;I44,1,0)+IF(J44&gt;L44,1,0)+IF(M44&gt;O44,1,0)</f>
        <v>0</v>
      </c>
      <c r="Q43" s="283" t="s">
        <v>266</v>
      </c>
      <c r="R43" s="283">
        <f>IF(G44+I44&gt;0,IF(G44=I44,1,0),0)+IF(J44+L44&gt;0,IF(J44=L44,1,0),0)+IF(M44+O44&gt;0,IF(M44=O44,1,0),0)</f>
        <v>0</v>
      </c>
      <c r="S43" s="283" t="s">
        <v>266</v>
      </c>
      <c r="T43" s="284">
        <f>IF(G44&lt;I44,1,0)+IF(J44&lt;L44,1,0)+IF(M44&lt;O44,1,0)</f>
        <v>3</v>
      </c>
      <c r="U43" s="281">
        <f>P43*2+R43*1</f>
        <v>0</v>
      </c>
      <c r="V43" s="284"/>
      <c r="W43" s="131" t="s">
        <v>275</v>
      </c>
      <c r="X43" s="283">
        <f>G44+J44+M44</f>
        <v>5</v>
      </c>
      <c r="Y43" s="284"/>
      <c r="Z43" s="275">
        <v>4</v>
      </c>
      <c r="AA43" s="276"/>
    </row>
    <row r="44" spans="2:27" s="44" customFormat="1" ht="15" customHeight="1">
      <c r="B44" s="294"/>
      <c r="C44" s="296"/>
      <c r="D44" s="291"/>
      <c r="E44" s="291"/>
      <c r="F44" s="292"/>
      <c r="G44" s="154">
        <v>4</v>
      </c>
      <c r="H44" s="155" t="s">
        <v>49</v>
      </c>
      <c r="I44" s="156">
        <v>10</v>
      </c>
      <c r="J44" s="154">
        <v>0</v>
      </c>
      <c r="K44" s="155" t="s">
        <v>49</v>
      </c>
      <c r="L44" s="156">
        <v>12</v>
      </c>
      <c r="M44" s="154">
        <v>1</v>
      </c>
      <c r="N44" s="155" t="s">
        <v>49</v>
      </c>
      <c r="O44" s="156">
        <v>11</v>
      </c>
      <c r="P44" s="282"/>
      <c r="Q44" s="279"/>
      <c r="R44" s="279"/>
      <c r="S44" s="279"/>
      <c r="T44" s="280"/>
      <c r="U44" s="282"/>
      <c r="V44" s="280"/>
      <c r="W44" s="132" t="s">
        <v>276</v>
      </c>
      <c r="X44" s="279">
        <f>I44+L44+O44</f>
        <v>33</v>
      </c>
      <c r="Y44" s="280"/>
      <c r="Z44" s="277"/>
      <c r="AA44" s="278"/>
    </row>
    <row r="45" spans="2:27" s="44" customFormat="1" ht="15" customHeight="1">
      <c r="B45" s="293">
        <v>15</v>
      </c>
      <c r="C45" s="295" t="str">
        <f>'参加チーム名'!C18</f>
        <v>Ｇ．Ｔ．Ｏ．☆ＡＳＵＣＯＭＥ</v>
      </c>
      <c r="D45" s="297" t="str">
        <f>IF(D46=""," ",IF(D46&gt;F46,"○",IF(D46&lt;F46,"×","△")))</f>
        <v>○</v>
      </c>
      <c r="E45" s="283"/>
      <c r="F45" s="284"/>
      <c r="G45" s="291"/>
      <c r="H45" s="291"/>
      <c r="I45" s="292"/>
      <c r="J45" s="290" t="str">
        <f>IF(J46=""," ",IF(J46&gt;L46,"○",IF(J46&lt;L46,"×","△")))</f>
        <v>×</v>
      </c>
      <c r="K45" s="283"/>
      <c r="L45" s="284"/>
      <c r="M45" s="290" t="str">
        <f>IF(M46=""," ",IF(M46&gt;O46,"○",IF(M46&lt;O46,"×","△")))</f>
        <v>×</v>
      </c>
      <c r="N45" s="283"/>
      <c r="O45" s="284"/>
      <c r="P45" s="283">
        <f>IF(D46&gt;F46,1,0)+IF(J46&gt;L46,1,0)+IF(M46&gt;O46,1,0)</f>
        <v>1</v>
      </c>
      <c r="Q45" s="283" t="s">
        <v>266</v>
      </c>
      <c r="R45" s="283">
        <f>IF(D46+F46&gt;0,IF(D46=F46,1,0),0)+IF(J46+L46&gt;0,IF(J46=L46,1,0),0)+IF(M46+O46&gt;0,IF(M46=O46,1,0),0)</f>
        <v>0</v>
      </c>
      <c r="S45" s="283" t="s">
        <v>266</v>
      </c>
      <c r="T45" s="284">
        <f>IF(D46&lt;F46,1,0)+IF(J46&lt;L46,1,0)+IF(M46&lt;O46,1,0)</f>
        <v>2</v>
      </c>
      <c r="U45" s="281">
        <f>P45*2+R45*1</f>
        <v>2</v>
      </c>
      <c r="V45" s="284"/>
      <c r="W45" s="131" t="s">
        <v>275</v>
      </c>
      <c r="X45" s="283">
        <f>D46+J46+M46</f>
        <v>21</v>
      </c>
      <c r="Y45" s="284"/>
      <c r="Z45" s="275">
        <v>3</v>
      </c>
      <c r="AA45" s="276"/>
    </row>
    <row r="46" spans="2:27" s="44" customFormat="1" ht="15" customHeight="1">
      <c r="B46" s="294"/>
      <c r="C46" s="296"/>
      <c r="D46" s="157">
        <f>I44</f>
        <v>10</v>
      </c>
      <c r="E46" s="157" t="s">
        <v>49</v>
      </c>
      <c r="F46" s="158">
        <f>G44</f>
        <v>4</v>
      </c>
      <c r="G46" s="291"/>
      <c r="H46" s="291"/>
      <c r="I46" s="292"/>
      <c r="J46" s="154">
        <v>5</v>
      </c>
      <c r="K46" s="155" t="s">
        <v>49</v>
      </c>
      <c r="L46" s="156">
        <v>8</v>
      </c>
      <c r="M46" s="154">
        <v>6</v>
      </c>
      <c r="N46" s="155" t="s">
        <v>49</v>
      </c>
      <c r="O46" s="156">
        <v>9</v>
      </c>
      <c r="P46" s="279"/>
      <c r="Q46" s="279"/>
      <c r="R46" s="279"/>
      <c r="S46" s="279"/>
      <c r="T46" s="280"/>
      <c r="U46" s="282"/>
      <c r="V46" s="280"/>
      <c r="W46" s="132" t="s">
        <v>276</v>
      </c>
      <c r="X46" s="279">
        <f>F46+L46+O46</f>
        <v>21</v>
      </c>
      <c r="Y46" s="280"/>
      <c r="Z46" s="277"/>
      <c r="AA46" s="278"/>
    </row>
    <row r="47" spans="2:27" s="44" customFormat="1" ht="15" customHeight="1">
      <c r="B47" s="293">
        <v>16</v>
      </c>
      <c r="C47" s="295" t="str">
        <f>'参加チーム名'!C19</f>
        <v>原町ファイヤースピリッツ</v>
      </c>
      <c r="D47" s="297" t="str">
        <f>IF(D48=""," ",IF(D48&gt;F48,"○",IF(D48&lt;F48,"×","△")))</f>
        <v>○</v>
      </c>
      <c r="E47" s="283"/>
      <c r="F47" s="284"/>
      <c r="G47" s="297" t="str">
        <f>IF(G48=""," ",IF(G48&gt;I48,"○",IF(G48&lt;I48,"×","△")))</f>
        <v>○</v>
      </c>
      <c r="H47" s="283"/>
      <c r="I47" s="284"/>
      <c r="J47" s="291"/>
      <c r="K47" s="291"/>
      <c r="L47" s="292"/>
      <c r="M47" s="290" t="str">
        <f>IF(M48=""," ",IF(M48&gt;O48,"○",IF(M48&lt;O48,"×","△")))</f>
        <v>×</v>
      </c>
      <c r="N47" s="283"/>
      <c r="O47" s="284"/>
      <c r="P47" s="281">
        <f>IF(D48&gt;F48,1,0)+IF(G48&gt;I48,1,0)+IF(M48&gt;O48,1,0)</f>
        <v>2</v>
      </c>
      <c r="Q47" s="283" t="s">
        <v>266</v>
      </c>
      <c r="R47" s="283">
        <f>IF(D48+F48&gt;0,IF(D48=F48,1,0),0)+IF(G48+I48&gt;0,IF(G48=I48,1,0),0)+IF(M48+O48&gt;0,IF(M48=O48,1,0),0)</f>
        <v>0</v>
      </c>
      <c r="S47" s="283" t="s">
        <v>266</v>
      </c>
      <c r="T47" s="284">
        <f>IF(D48&lt;F48,1,0)+IF(G48&lt;I48,1,0)+IF(M48&lt;O48,1,0)</f>
        <v>1</v>
      </c>
      <c r="U47" s="281">
        <f>P47*2+R47*1</f>
        <v>4</v>
      </c>
      <c r="V47" s="284"/>
      <c r="W47" s="131" t="s">
        <v>275</v>
      </c>
      <c r="X47" s="283">
        <f>D48+G48+M48</f>
        <v>27</v>
      </c>
      <c r="Y47" s="284"/>
      <c r="Z47" s="275">
        <v>2</v>
      </c>
      <c r="AA47" s="276"/>
    </row>
    <row r="48" spans="2:27" s="44" customFormat="1" ht="15" customHeight="1">
      <c r="B48" s="294"/>
      <c r="C48" s="296"/>
      <c r="D48" s="155">
        <f>L44</f>
        <v>12</v>
      </c>
      <c r="E48" s="155" t="s">
        <v>49</v>
      </c>
      <c r="F48" s="156">
        <f>J44</f>
        <v>0</v>
      </c>
      <c r="G48" s="157">
        <f>L46</f>
        <v>8</v>
      </c>
      <c r="H48" s="157" t="s">
        <v>49</v>
      </c>
      <c r="I48" s="158">
        <f>J46</f>
        <v>5</v>
      </c>
      <c r="J48" s="291"/>
      <c r="K48" s="291"/>
      <c r="L48" s="292"/>
      <c r="M48" s="154">
        <v>7</v>
      </c>
      <c r="N48" s="155" t="s">
        <v>49</v>
      </c>
      <c r="O48" s="156">
        <v>10</v>
      </c>
      <c r="P48" s="282"/>
      <c r="Q48" s="279"/>
      <c r="R48" s="279"/>
      <c r="S48" s="279"/>
      <c r="T48" s="280"/>
      <c r="U48" s="282"/>
      <c r="V48" s="280"/>
      <c r="W48" s="132" t="s">
        <v>276</v>
      </c>
      <c r="X48" s="279">
        <f>F48+I48+O48</f>
        <v>15</v>
      </c>
      <c r="Y48" s="280"/>
      <c r="Z48" s="277"/>
      <c r="AA48" s="278"/>
    </row>
    <row r="49" spans="2:27" s="44" customFormat="1" ht="15" customHeight="1">
      <c r="B49" s="293">
        <v>17</v>
      </c>
      <c r="C49" s="295" t="str">
        <f>'参加チーム名'!C20</f>
        <v>月越ストーム</v>
      </c>
      <c r="D49" s="297" t="str">
        <f>IF(D50=""," ",IF(D50&gt;F50,"○",IF(D50&lt;F50,"×","△")))</f>
        <v>○</v>
      </c>
      <c r="E49" s="283"/>
      <c r="F49" s="284"/>
      <c r="G49" s="290" t="str">
        <f>IF(G50=""," ",IF(G50&gt;I50,"○",IF(G50&lt;I50,"×","△")))</f>
        <v>○</v>
      </c>
      <c r="H49" s="283"/>
      <c r="I49" s="284"/>
      <c r="J49" s="290" t="str">
        <f>IF(J50=""," ",IF(J50&gt;L50,"○",IF(J50&lt;L50,"×","△")))</f>
        <v>○</v>
      </c>
      <c r="K49" s="283"/>
      <c r="L49" s="284"/>
      <c r="M49" s="291"/>
      <c r="N49" s="291"/>
      <c r="O49" s="292"/>
      <c r="P49" s="281">
        <f>IF(D50&gt;F50,1,0)+IF(G50&gt;I50,1,0)+IF(J50&gt;L50,1,0)</f>
        <v>3</v>
      </c>
      <c r="Q49" s="283" t="s">
        <v>266</v>
      </c>
      <c r="R49" s="283">
        <f>IF(D50+F50&gt;0,IF(D50=F50,1,0),0)+IF(G50+I50&gt;0,IF(G50=I50,1,0),0)+IF(J50+L50&gt;0,IF(J50=L50,1,0),0)</f>
        <v>0</v>
      </c>
      <c r="S49" s="283" t="s">
        <v>266</v>
      </c>
      <c r="T49" s="284">
        <f>IF(D50&lt;F50,1,0)+IF(G50&lt;I50,1,0)+IF(J50&lt;L50,1,0)</f>
        <v>0</v>
      </c>
      <c r="U49" s="281">
        <f>P49*2+R49*1</f>
        <v>6</v>
      </c>
      <c r="V49" s="284"/>
      <c r="W49" s="131" t="s">
        <v>275</v>
      </c>
      <c r="X49" s="283">
        <f>D50+G50+J50</f>
        <v>30</v>
      </c>
      <c r="Y49" s="284"/>
      <c r="Z49" s="275">
        <v>1</v>
      </c>
      <c r="AA49" s="276"/>
    </row>
    <row r="50" spans="2:27" s="44" customFormat="1" ht="15" customHeight="1">
      <c r="B50" s="294"/>
      <c r="C50" s="296"/>
      <c r="D50" s="155">
        <f>O44</f>
        <v>11</v>
      </c>
      <c r="E50" s="155" t="s">
        <v>49</v>
      </c>
      <c r="F50" s="156">
        <f>M44</f>
        <v>1</v>
      </c>
      <c r="G50" s="154">
        <f>O46</f>
        <v>9</v>
      </c>
      <c r="H50" s="155" t="s">
        <v>49</v>
      </c>
      <c r="I50" s="156">
        <f>M46</f>
        <v>6</v>
      </c>
      <c r="J50" s="154">
        <f>O48</f>
        <v>10</v>
      </c>
      <c r="K50" s="155" t="s">
        <v>49</v>
      </c>
      <c r="L50" s="156">
        <f>M48</f>
        <v>7</v>
      </c>
      <c r="M50" s="291"/>
      <c r="N50" s="291"/>
      <c r="O50" s="292"/>
      <c r="P50" s="282"/>
      <c r="Q50" s="279"/>
      <c r="R50" s="279"/>
      <c r="S50" s="279"/>
      <c r="T50" s="280"/>
      <c r="U50" s="282"/>
      <c r="V50" s="280"/>
      <c r="W50" s="132" t="s">
        <v>276</v>
      </c>
      <c r="X50" s="279">
        <f>F50+I50+L50</f>
        <v>14</v>
      </c>
      <c r="Y50" s="280"/>
      <c r="Z50" s="277"/>
      <c r="AA50" s="278"/>
    </row>
    <row r="51" spans="2:24" s="44" customFormat="1" ht="15" customHeight="1">
      <c r="B51" s="46"/>
      <c r="C51" s="47"/>
      <c r="D51" s="45"/>
      <c r="E51" s="45"/>
      <c r="F51" s="45"/>
      <c r="G51" s="45"/>
      <c r="H51" s="45"/>
      <c r="I51" s="45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</row>
    <row r="52" spans="2:24" s="44" customFormat="1" ht="15" customHeight="1">
      <c r="B52" s="46"/>
      <c r="C52" s="47"/>
      <c r="D52" s="45"/>
      <c r="E52" s="45"/>
      <c r="F52" s="45"/>
      <c r="G52" s="45"/>
      <c r="H52" s="45"/>
      <c r="I52" s="45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</row>
    <row r="53" spans="2:24" s="44" customFormat="1" ht="15" customHeight="1">
      <c r="B53" s="285" t="s">
        <v>181</v>
      </c>
      <c r="C53" s="286"/>
      <c r="D53" s="289">
        <f>+B54</f>
        <v>18</v>
      </c>
      <c r="E53" s="289"/>
      <c r="F53" s="288"/>
      <c r="G53" s="287">
        <f>+B56</f>
        <v>19</v>
      </c>
      <c r="H53" s="289"/>
      <c r="I53" s="288"/>
      <c r="J53" s="287">
        <f>+B58</f>
        <v>20</v>
      </c>
      <c r="K53" s="289"/>
      <c r="L53" s="288"/>
      <c r="M53" s="41" t="s">
        <v>267</v>
      </c>
      <c r="N53" s="42" t="s">
        <v>268</v>
      </c>
      <c r="O53" s="42" t="s">
        <v>269</v>
      </c>
      <c r="P53" s="42" t="s">
        <v>270</v>
      </c>
      <c r="Q53" s="43" t="s">
        <v>271</v>
      </c>
      <c r="R53" s="287" t="s">
        <v>272</v>
      </c>
      <c r="S53" s="288"/>
      <c r="T53" s="287" t="s">
        <v>273</v>
      </c>
      <c r="U53" s="289"/>
      <c r="V53" s="288"/>
      <c r="W53" s="287" t="s">
        <v>274</v>
      </c>
      <c r="X53" s="288"/>
    </row>
    <row r="54" spans="2:24" s="44" customFormat="1" ht="15" customHeight="1">
      <c r="B54" s="293">
        <v>18</v>
      </c>
      <c r="C54" s="295" t="str">
        <f>'参加チーム名'!C21</f>
        <v>岩沼西ファイターズ</v>
      </c>
      <c r="D54" s="291"/>
      <c r="E54" s="291"/>
      <c r="F54" s="292"/>
      <c r="G54" s="290" t="str">
        <f>IF(G55=""," ",IF(G55&gt;I55,"○",IF(G55&lt;I55,"×","△")))</f>
        <v>○</v>
      </c>
      <c r="H54" s="283"/>
      <c r="I54" s="284"/>
      <c r="J54" s="290" t="str">
        <f>IF(J55=""," ",IF(J55&gt;L55,"○",IF(J55&lt;L55,"×","△")))</f>
        <v>○</v>
      </c>
      <c r="K54" s="283"/>
      <c r="L54" s="284"/>
      <c r="M54" s="281">
        <f>IF(G55&gt;I55,1,0)+IF(J55&gt;L55,1,0)</f>
        <v>2</v>
      </c>
      <c r="N54" s="283" t="s">
        <v>266</v>
      </c>
      <c r="O54" s="283">
        <f>IF(G55+I55&gt;0,IF(G55=I55,1,0),0)+IF(J55+L55&gt;0,IF(J55=L55,1,0),0)</f>
        <v>0</v>
      </c>
      <c r="P54" s="283" t="s">
        <v>266</v>
      </c>
      <c r="Q54" s="284">
        <f>IF(G55&lt;I55,1,0)+IF(J55&lt;L55,1,0)</f>
        <v>0</v>
      </c>
      <c r="R54" s="281">
        <f>M54*2+O54*1</f>
        <v>4</v>
      </c>
      <c r="S54" s="284"/>
      <c r="T54" s="131" t="s">
        <v>275</v>
      </c>
      <c r="U54" s="283">
        <f>G55+J55</f>
        <v>18</v>
      </c>
      <c r="V54" s="284"/>
      <c r="W54" s="275">
        <v>1</v>
      </c>
      <c r="X54" s="276"/>
    </row>
    <row r="55" spans="2:24" s="44" customFormat="1" ht="15" customHeight="1">
      <c r="B55" s="301"/>
      <c r="C55" s="296"/>
      <c r="D55" s="291"/>
      <c r="E55" s="291"/>
      <c r="F55" s="292"/>
      <c r="G55" s="154">
        <v>10</v>
      </c>
      <c r="H55" s="155" t="s">
        <v>49</v>
      </c>
      <c r="I55" s="156">
        <v>9</v>
      </c>
      <c r="J55" s="154">
        <v>8</v>
      </c>
      <c r="K55" s="155" t="s">
        <v>49</v>
      </c>
      <c r="L55" s="156">
        <v>4</v>
      </c>
      <c r="M55" s="282"/>
      <c r="N55" s="279"/>
      <c r="O55" s="279"/>
      <c r="P55" s="279"/>
      <c r="Q55" s="280"/>
      <c r="R55" s="282"/>
      <c r="S55" s="280"/>
      <c r="T55" s="132" t="s">
        <v>278</v>
      </c>
      <c r="U55" s="279">
        <f>I55+L55</f>
        <v>13</v>
      </c>
      <c r="V55" s="280"/>
      <c r="W55" s="277"/>
      <c r="X55" s="278"/>
    </row>
    <row r="56" spans="2:24" s="44" customFormat="1" ht="15" customHeight="1">
      <c r="B56" s="293">
        <v>19</v>
      </c>
      <c r="C56" s="295" t="str">
        <f>'参加チーム名'!C22</f>
        <v>夢憧児忍天心（ﾄﾞﾘｰﾑｷｯｽﾞｽｶｲﾊｰﾂ）</v>
      </c>
      <c r="D56" s="290" t="str">
        <f>IF(D57=""," ",IF(D57&gt;F57,"○",IF(D57&lt;F57,"×","△")))</f>
        <v>×</v>
      </c>
      <c r="E56" s="283"/>
      <c r="F56" s="284"/>
      <c r="G56" s="291"/>
      <c r="H56" s="291"/>
      <c r="I56" s="292"/>
      <c r="J56" s="290" t="str">
        <f>IF(J57=""," ",IF(J57&gt;L57,"○",IF(J57&lt;L57,"×","△")))</f>
        <v>△</v>
      </c>
      <c r="K56" s="283"/>
      <c r="L56" s="284"/>
      <c r="M56" s="281">
        <f>IF(D57&gt;F57,1,0)+IF(J57&gt;L57,1,0)</f>
        <v>0</v>
      </c>
      <c r="N56" s="283" t="s">
        <v>266</v>
      </c>
      <c r="O56" s="283">
        <f>IF(D57+F57&gt;0,IF(D57=F57,1,0),0)+IF(J57+L57&gt;0,IF(J57=L57,1,0),0)</f>
        <v>1</v>
      </c>
      <c r="P56" s="283" t="s">
        <v>266</v>
      </c>
      <c r="Q56" s="284">
        <f>IF(D57&lt;F57,1,0)+IF(J57&lt;L57,1,0)</f>
        <v>1</v>
      </c>
      <c r="R56" s="281">
        <f>M56*2+O56*1</f>
        <v>1</v>
      </c>
      <c r="S56" s="284"/>
      <c r="T56" s="131" t="s">
        <v>275</v>
      </c>
      <c r="U56" s="283">
        <f>D57+J57</f>
        <v>17</v>
      </c>
      <c r="V56" s="284"/>
      <c r="W56" s="275">
        <v>2</v>
      </c>
      <c r="X56" s="276"/>
    </row>
    <row r="57" spans="2:24" s="44" customFormat="1" ht="15" customHeight="1">
      <c r="B57" s="301"/>
      <c r="C57" s="296"/>
      <c r="D57" s="155">
        <f>I55</f>
        <v>9</v>
      </c>
      <c r="E57" s="155" t="s">
        <v>50</v>
      </c>
      <c r="F57" s="156">
        <f>G55</f>
        <v>10</v>
      </c>
      <c r="G57" s="291"/>
      <c r="H57" s="291"/>
      <c r="I57" s="292"/>
      <c r="J57" s="154">
        <v>8</v>
      </c>
      <c r="K57" s="155" t="s">
        <v>49</v>
      </c>
      <c r="L57" s="156">
        <v>8</v>
      </c>
      <c r="M57" s="282"/>
      <c r="N57" s="279"/>
      <c r="O57" s="279"/>
      <c r="P57" s="279"/>
      <c r="Q57" s="280"/>
      <c r="R57" s="282"/>
      <c r="S57" s="280"/>
      <c r="T57" s="132" t="s">
        <v>278</v>
      </c>
      <c r="U57" s="279">
        <f>F57+L57</f>
        <v>18</v>
      </c>
      <c r="V57" s="280"/>
      <c r="W57" s="277"/>
      <c r="X57" s="278"/>
    </row>
    <row r="58" spans="2:24" s="44" customFormat="1" ht="15" customHeight="1">
      <c r="B58" s="293">
        <v>20</v>
      </c>
      <c r="C58" s="295" t="str">
        <f>'参加チーム名'!C23</f>
        <v>杉妻レボリューション</v>
      </c>
      <c r="D58" s="290" t="str">
        <f>IF(D59=""," ",IF(D59&gt;F59,"○",IF(D59&lt;F59,"×","△")))</f>
        <v>×</v>
      </c>
      <c r="E58" s="283"/>
      <c r="F58" s="284"/>
      <c r="G58" s="290" t="str">
        <f>IF(G59=""," ",IF(G59&gt;I59,"○",IF(G59&lt;I59,"×","△")))</f>
        <v>△</v>
      </c>
      <c r="H58" s="283"/>
      <c r="I58" s="284"/>
      <c r="J58" s="291"/>
      <c r="K58" s="291"/>
      <c r="L58" s="292"/>
      <c r="M58" s="281">
        <f>IF(D59&gt;F59,1,0)+IF(G59&gt;I59,1,0)</f>
        <v>0</v>
      </c>
      <c r="N58" s="283" t="s">
        <v>266</v>
      </c>
      <c r="O58" s="283">
        <f>IF(D59+F59&gt;0,IF(D59=F59,1,0),0)+IF(G59+I59&gt;0,IF(G59=I59,1,0),0)</f>
        <v>1</v>
      </c>
      <c r="P58" s="283" t="s">
        <v>266</v>
      </c>
      <c r="Q58" s="284">
        <f>IF(D59&lt;F59,1,0)+IF(G59&lt;I59,1,0)</f>
        <v>1</v>
      </c>
      <c r="R58" s="281">
        <f>M58*2+O58*1</f>
        <v>1</v>
      </c>
      <c r="S58" s="284"/>
      <c r="T58" s="131" t="s">
        <v>275</v>
      </c>
      <c r="U58" s="283">
        <f>D59+G59</f>
        <v>12</v>
      </c>
      <c r="V58" s="284"/>
      <c r="W58" s="275">
        <v>3</v>
      </c>
      <c r="X58" s="276"/>
    </row>
    <row r="59" spans="2:24" ht="15" customHeight="1">
      <c r="B59" s="300"/>
      <c r="C59" s="296"/>
      <c r="D59" s="155">
        <f>L55</f>
        <v>4</v>
      </c>
      <c r="E59" s="155" t="s">
        <v>50</v>
      </c>
      <c r="F59" s="156">
        <f>J55</f>
        <v>8</v>
      </c>
      <c r="G59" s="155">
        <f>L57</f>
        <v>8</v>
      </c>
      <c r="H59" s="155" t="s">
        <v>50</v>
      </c>
      <c r="I59" s="156">
        <f>J57</f>
        <v>8</v>
      </c>
      <c r="J59" s="291"/>
      <c r="K59" s="291"/>
      <c r="L59" s="292"/>
      <c r="M59" s="282"/>
      <c r="N59" s="279"/>
      <c r="O59" s="279"/>
      <c r="P59" s="279"/>
      <c r="Q59" s="280"/>
      <c r="R59" s="282"/>
      <c r="S59" s="280"/>
      <c r="T59" s="132" t="s">
        <v>278</v>
      </c>
      <c r="U59" s="279">
        <f>F59+I59</f>
        <v>16</v>
      </c>
      <c r="V59" s="280"/>
      <c r="W59" s="277"/>
      <c r="X59" s="278"/>
    </row>
    <row r="60" ht="15" customHeight="1"/>
    <row r="61" spans="2:24" s="44" customFormat="1" ht="15" customHeight="1">
      <c r="B61" s="46"/>
      <c r="C61" s="47"/>
      <c r="D61" s="45"/>
      <c r="E61" s="45"/>
      <c r="F61" s="45"/>
      <c r="G61" s="45"/>
      <c r="H61" s="45"/>
      <c r="I61" s="45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</row>
    <row r="62" spans="2:24" s="44" customFormat="1" ht="15" customHeight="1">
      <c r="B62" s="285" t="s">
        <v>177</v>
      </c>
      <c r="C62" s="286"/>
      <c r="D62" s="289">
        <f>+B63</f>
        <v>21</v>
      </c>
      <c r="E62" s="289"/>
      <c r="F62" s="288"/>
      <c r="G62" s="287">
        <f>+B65</f>
        <v>22</v>
      </c>
      <c r="H62" s="289"/>
      <c r="I62" s="288"/>
      <c r="J62" s="287">
        <f>+B67</f>
        <v>23</v>
      </c>
      <c r="K62" s="289"/>
      <c r="L62" s="288"/>
      <c r="M62" s="41" t="s">
        <v>267</v>
      </c>
      <c r="N62" s="42" t="s">
        <v>268</v>
      </c>
      <c r="O62" s="42" t="s">
        <v>269</v>
      </c>
      <c r="P62" s="42" t="s">
        <v>270</v>
      </c>
      <c r="Q62" s="43" t="s">
        <v>271</v>
      </c>
      <c r="R62" s="287" t="s">
        <v>272</v>
      </c>
      <c r="S62" s="288"/>
      <c r="T62" s="287" t="s">
        <v>273</v>
      </c>
      <c r="U62" s="289"/>
      <c r="V62" s="288"/>
      <c r="W62" s="287" t="s">
        <v>274</v>
      </c>
      <c r="X62" s="288"/>
    </row>
    <row r="63" spans="2:24" s="44" customFormat="1" ht="15" customHeight="1">
      <c r="B63" s="293">
        <v>21</v>
      </c>
      <c r="C63" s="295" t="str">
        <f>'参加チーム名'!C24</f>
        <v>荒町朝練ファイターズＡ</v>
      </c>
      <c r="D63" s="291"/>
      <c r="E63" s="291"/>
      <c r="F63" s="292"/>
      <c r="G63" s="290" t="str">
        <f>IF(G64=""," ",IF(G64&gt;I64,"○",IF(G64&lt;I64,"×","△")))</f>
        <v>×</v>
      </c>
      <c r="H63" s="283"/>
      <c r="I63" s="284"/>
      <c r="J63" s="290" t="str">
        <f>IF(J64=""," ",IF(J64&gt;L64,"○",IF(J64&lt;L64,"×","△")))</f>
        <v>×</v>
      </c>
      <c r="K63" s="283"/>
      <c r="L63" s="284"/>
      <c r="M63" s="281">
        <f>IF(G64&gt;I64,1,0)+IF(J64&gt;L64,1,0)</f>
        <v>0</v>
      </c>
      <c r="N63" s="283" t="s">
        <v>266</v>
      </c>
      <c r="O63" s="283">
        <f>IF(G64+I64&gt;0,IF(G64=I64,1,0),0)+IF(J64+L64&gt;0,IF(J64=L64,1,0),0)</f>
        <v>0</v>
      </c>
      <c r="P63" s="283" t="s">
        <v>266</v>
      </c>
      <c r="Q63" s="284">
        <f>IF(G64&lt;I64,1,0)+IF(J64&lt;L64,1,0)</f>
        <v>2</v>
      </c>
      <c r="R63" s="281">
        <f>M63*2+O63*1</f>
        <v>0</v>
      </c>
      <c r="S63" s="284"/>
      <c r="T63" s="131" t="s">
        <v>275</v>
      </c>
      <c r="U63" s="283">
        <f>G64+J64</f>
        <v>12</v>
      </c>
      <c r="V63" s="284"/>
      <c r="W63" s="275">
        <v>3</v>
      </c>
      <c r="X63" s="276"/>
    </row>
    <row r="64" spans="2:24" s="44" customFormat="1" ht="15" customHeight="1">
      <c r="B64" s="301"/>
      <c r="C64" s="296"/>
      <c r="D64" s="291"/>
      <c r="E64" s="291"/>
      <c r="F64" s="292"/>
      <c r="G64" s="154">
        <v>8</v>
      </c>
      <c r="H64" s="155" t="s">
        <v>49</v>
      </c>
      <c r="I64" s="156">
        <v>10</v>
      </c>
      <c r="J64" s="154">
        <v>4</v>
      </c>
      <c r="K64" s="155" t="s">
        <v>49</v>
      </c>
      <c r="L64" s="156">
        <v>9</v>
      </c>
      <c r="M64" s="282"/>
      <c r="N64" s="279"/>
      <c r="O64" s="279"/>
      <c r="P64" s="279"/>
      <c r="Q64" s="280"/>
      <c r="R64" s="282"/>
      <c r="S64" s="280"/>
      <c r="T64" s="132" t="s">
        <v>278</v>
      </c>
      <c r="U64" s="279">
        <f>I64+L64</f>
        <v>19</v>
      </c>
      <c r="V64" s="280"/>
      <c r="W64" s="277"/>
      <c r="X64" s="278"/>
    </row>
    <row r="65" spans="2:24" s="44" customFormat="1" ht="15" customHeight="1">
      <c r="B65" s="293">
        <v>22</v>
      </c>
      <c r="C65" s="295" t="str">
        <f>'参加チーム名'!C25</f>
        <v>白二ビクトリー</v>
      </c>
      <c r="D65" s="290" t="str">
        <f>IF(D66=""," ",IF(D66&gt;F66,"○",IF(D66&lt;F66,"×","△")))</f>
        <v>○</v>
      </c>
      <c r="E65" s="283"/>
      <c r="F65" s="284"/>
      <c r="G65" s="291"/>
      <c r="H65" s="291"/>
      <c r="I65" s="292"/>
      <c r="J65" s="290" t="str">
        <f>IF(J66=""," ",IF(J66&gt;L66,"○",IF(J66&lt;L66,"×","△")))</f>
        <v>×</v>
      </c>
      <c r="K65" s="283"/>
      <c r="L65" s="284"/>
      <c r="M65" s="281">
        <f>IF(D66&gt;F66,1,0)+IF(J66&gt;L66,1,0)</f>
        <v>1</v>
      </c>
      <c r="N65" s="283" t="s">
        <v>266</v>
      </c>
      <c r="O65" s="283">
        <f>IF(D66+F66&gt;0,IF(D66=F66,1,0),0)+IF(J66+L66&gt;0,IF(J66=L66,1,0),0)</f>
        <v>0</v>
      </c>
      <c r="P65" s="283" t="s">
        <v>266</v>
      </c>
      <c r="Q65" s="284">
        <f>IF(D66&lt;F66,1,0)+IF(J66&lt;L66,1,0)</f>
        <v>1</v>
      </c>
      <c r="R65" s="281">
        <f>M65*2+O65*1</f>
        <v>2</v>
      </c>
      <c r="S65" s="284"/>
      <c r="T65" s="131" t="s">
        <v>275</v>
      </c>
      <c r="U65" s="283">
        <f>D66+J66</f>
        <v>17</v>
      </c>
      <c r="V65" s="284"/>
      <c r="W65" s="275">
        <v>2</v>
      </c>
      <c r="X65" s="276"/>
    </row>
    <row r="66" spans="2:24" s="44" customFormat="1" ht="15" customHeight="1">
      <c r="B66" s="301"/>
      <c r="C66" s="296"/>
      <c r="D66" s="155">
        <f>I64</f>
        <v>10</v>
      </c>
      <c r="E66" s="155" t="s">
        <v>50</v>
      </c>
      <c r="F66" s="156">
        <f>G64</f>
        <v>8</v>
      </c>
      <c r="G66" s="291"/>
      <c r="H66" s="291"/>
      <c r="I66" s="292"/>
      <c r="J66" s="154">
        <v>7</v>
      </c>
      <c r="K66" s="155" t="s">
        <v>49</v>
      </c>
      <c r="L66" s="156">
        <v>9</v>
      </c>
      <c r="M66" s="282"/>
      <c r="N66" s="279"/>
      <c r="O66" s="279"/>
      <c r="P66" s="279"/>
      <c r="Q66" s="280"/>
      <c r="R66" s="282"/>
      <c r="S66" s="280"/>
      <c r="T66" s="132" t="s">
        <v>278</v>
      </c>
      <c r="U66" s="279">
        <f>F66+L66</f>
        <v>17</v>
      </c>
      <c r="V66" s="280"/>
      <c r="W66" s="277"/>
      <c r="X66" s="278"/>
    </row>
    <row r="67" spans="2:24" s="44" customFormat="1" ht="15" customHeight="1">
      <c r="B67" s="293">
        <v>23</v>
      </c>
      <c r="C67" s="295" t="str">
        <f>'参加チーム名'!C26</f>
        <v>高松ＤＢＣ</v>
      </c>
      <c r="D67" s="290" t="str">
        <f>IF(D68=""," ",IF(D68&gt;F68,"○",IF(D68&lt;F68,"×","△")))</f>
        <v>○</v>
      </c>
      <c r="E67" s="283"/>
      <c r="F67" s="284"/>
      <c r="G67" s="290" t="str">
        <f>IF(G68=""," ",IF(G68&gt;I68,"○",IF(G68&lt;I68,"×","△")))</f>
        <v>○</v>
      </c>
      <c r="H67" s="283"/>
      <c r="I67" s="284"/>
      <c r="J67" s="291"/>
      <c r="K67" s="291"/>
      <c r="L67" s="292"/>
      <c r="M67" s="281">
        <f>IF(D68&gt;F68,1,0)+IF(G68&gt;I68,1,0)</f>
        <v>2</v>
      </c>
      <c r="N67" s="283" t="s">
        <v>266</v>
      </c>
      <c r="O67" s="283">
        <f>IF(D68+F68&gt;0,IF(D68=F68,1,0),0)+IF(G68+I68&gt;0,IF(G68=I68,1,0),0)</f>
        <v>0</v>
      </c>
      <c r="P67" s="283" t="s">
        <v>266</v>
      </c>
      <c r="Q67" s="284">
        <f>IF(D68&lt;F68,1,0)+IF(G68&lt;I68,1,0)</f>
        <v>0</v>
      </c>
      <c r="R67" s="281">
        <f>M67*2+O67*1</f>
        <v>4</v>
      </c>
      <c r="S67" s="284"/>
      <c r="T67" s="131" t="s">
        <v>275</v>
      </c>
      <c r="U67" s="283">
        <f>D68+G68</f>
        <v>18</v>
      </c>
      <c r="V67" s="284"/>
      <c r="W67" s="275">
        <v>1</v>
      </c>
      <c r="X67" s="276"/>
    </row>
    <row r="68" spans="2:27" s="44" customFormat="1" ht="15" customHeight="1">
      <c r="B68" s="300"/>
      <c r="C68" s="296"/>
      <c r="D68" s="155">
        <f>L64</f>
        <v>9</v>
      </c>
      <c r="E68" s="155" t="s">
        <v>50</v>
      </c>
      <c r="F68" s="156">
        <f>J64</f>
        <v>4</v>
      </c>
      <c r="G68" s="155">
        <f>L66</f>
        <v>9</v>
      </c>
      <c r="H68" s="155" t="s">
        <v>50</v>
      </c>
      <c r="I68" s="156">
        <f>J66</f>
        <v>7</v>
      </c>
      <c r="J68" s="291"/>
      <c r="K68" s="291"/>
      <c r="L68" s="292"/>
      <c r="M68" s="282"/>
      <c r="N68" s="279"/>
      <c r="O68" s="279"/>
      <c r="P68" s="279"/>
      <c r="Q68" s="280"/>
      <c r="R68" s="282"/>
      <c r="S68" s="280"/>
      <c r="T68" s="132" t="s">
        <v>278</v>
      </c>
      <c r="U68" s="279">
        <f>F68+I68</f>
        <v>11</v>
      </c>
      <c r="V68" s="280"/>
      <c r="W68" s="277"/>
      <c r="X68" s="278"/>
      <c r="Y68" s="40"/>
      <c r="Z68" s="40"/>
      <c r="AA68" s="40"/>
    </row>
    <row r="69" spans="2:27" s="44" customFormat="1" ht="1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2:27" ht="15" customHeight="1">
      <c r="B70" s="46"/>
      <c r="C70" s="47"/>
      <c r="D70" s="45"/>
      <c r="E70" s="45"/>
      <c r="F70" s="45"/>
      <c r="G70" s="45"/>
      <c r="H70" s="45"/>
      <c r="I70" s="45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4"/>
      <c r="Z70" s="44"/>
      <c r="AA70" s="44"/>
    </row>
  </sheetData>
  <mergeCells count="380">
    <mergeCell ref="U54:V54"/>
    <mergeCell ref="U55:V55"/>
    <mergeCell ref="J54:L54"/>
    <mergeCell ref="P54:P55"/>
    <mergeCell ref="Q54:Q55"/>
    <mergeCell ref="R54:S55"/>
    <mergeCell ref="B54:B55"/>
    <mergeCell ref="C54:C55"/>
    <mergeCell ref="G54:I54"/>
    <mergeCell ref="D54:F55"/>
    <mergeCell ref="J67:L68"/>
    <mergeCell ref="P67:P68"/>
    <mergeCell ref="Q67:Q68"/>
    <mergeCell ref="Q47:Q48"/>
    <mergeCell ref="M54:M55"/>
    <mergeCell ref="N54:N55"/>
    <mergeCell ref="O54:O55"/>
    <mergeCell ref="Q56:Q57"/>
    <mergeCell ref="J58:L59"/>
    <mergeCell ref="M58:M59"/>
    <mergeCell ref="B67:B68"/>
    <mergeCell ref="C67:C68"/>
    <mergeCell ref="D67:F67"/>
    <mergeCell ref="G67:I67"/>
    <mergeCell ref="W63:X64"/>
    <mergeCell ref="U64:V64"/>
    <mergeCell ref="B65:B66"/>
    <mergeCell ref="C65:C66"/>
    <mergeCell ref="D65:F65"/>
    <mergeCell ref="G65:I66"/>
    <mergeCell ref="J65:L65"/>
    <mergeCell ref="P65:P66"/>
    <mergeCell ref="Q65:Q66"/>
    <mergeCell ref="U65:V65"/>
    <mergeCell ref="W33:X33"/>
    <mergeCell ref="P34:P35"/>
    <mergeCell ref="B63:B64"/>
    <mergeCell ref="C63:C64"/>
    <mergeCell ref="D63:F64"/>
    <mergeCell ref="G63:I63"/>
    <mergeCell ref="J63:L63"/>
    <mergeCell ref="P63:P64"/>
    <mergeCell ref="Q63:Q64"/>
    <mergeCell ref="U63:V63"/>
    <mergeCell ref="Q29:Q30"/>
    <mergeCell ref="R29:S30"/>
    <mergeCell ref="U29:V29"/>
    <mergeCell ref="R33:S33"/>
    <mergeCell ref="T33:V33"/>
    <mergeCell ref="D62:F62"/>
    <mergeCell ref="G62:I62"/>
    <mergeCell ref="J62:L62"/>
    <mergeCell ref="P29:P30"/>
    <mergeCell ref="J29:L30"/>
    <mergeCell ref="M29:M30"/>
    <mergeCell ref="N29:N30"/>
    <mergeCell ref="O29:O30"/>
    <mergeCell ref="J34:L34"/>
    <mergeCell ref="M34:M35"/>
    <mergeCell ref="W27:X28"/>
    <mergeCell ref="U28:V28"/>
    <mergeCell ref="W29:X30"/>
    <mergeCell ref="U30:V30"/>
    <mergeCell ref="B29:B30"/>
    <mergeCell ref="C29:C30"/>
    <mergeCell ref="D29:F29"/>
    <mergeCell ref="G29:I29"/>
    <mergeCell ref="P27:P28"/>
    <mergeCell ref="Q27:Q28"/>
    <mergeCell ref="R27:S28"/>
    <mergeCell ref="U27:V27"/>
    <mergeCell ref="W25:X26"/>
    <mergeCell ref="U26:V26"/>
    <mergeCell ref="B27:B28"/>
    <mergeCell ref="C27:C28"/>
    <mergeCell ref="D27:F27"/>
    <mergeCell ref="G27:I28"/>
    <mergeCell ref="J27:L27"/>
    <mergeCell ref="M27:M28"/>
    <mergeCell ref="N27:N28"/>
    <mergeCell ref="O27:O28"/>
    <mergeCell ref="P25:P26"/>
    <mergeCell ref="Q25:Q26"/>
    <mergeCell ref="R25:S26"/>
    <mergeCell ref="U25:V25"/>
    <mergeCell ref="J25:L25"/>
    <mergeCell ref="M25:M26"/>
    <mergeCell ref="N25:N26"/>
    <mergeCell ref="O25:O26"/>
    <mergeCell ref="B25:B26"/>
    <mergeCell ref="C25:C26"/>
    <mergeCell ref="D25:F26"/>
    <mergeCell ref="G25:I25"/>
    <mergeCell ref="U20:V20"/>
    <mergeCell ref="W20:X21"/>
    <mergeCell ref="U21:V21"/>
    <mergeCell ref="B24:C24"/>
    <mergeCell ref="D24:F24"/>
    <mergeCell ref="G24:I24"/>
    <mergeCell ref="J24:L24"/>
    <mergeCell ref="R24:S24"/>
    <mergeCell ref="T24:V24"/>
    <mergeCell ref="W24:X24"/>
    <mergeCell ref="O20:O21"/>
    <mergeCell ref="P20:P21"/>
    <mergeCell ref="Q20:Q21"/>
    <mergeCell ref="R20:S21"/>
    <mergeCell ref="U18:V18"/>
    <mergeCell ref="W18:X19"/>
    <mergeCell ref="U19:V19"/>
    <mergeCell ref="B20:B21"/>
    <mergeCell ref="C20:C21"/>
    <mergeCell ref="D20:F20"/>
    <mergeCell ref="G20:I20"/>
    <mergeCell ref="J20:L21"/>
    <mergeCell ref="M20:M21"/>
    <mergeCell ref="N20:N21"/>
    <mergeCell ref="O18:O19"/>
    <mergeCell ref="P18:P19"/>
    <mergeCell ref="Q18:Q19"/>
    <mergeCell ref="R18:S19"/>
    <mergeCell ref="U16:V16"/>
    <mergeCell ref="W16:X17"/>
    <mergeCell ref="U17:V17"/>
    <mergeCell ref="B18:B19"/>
    <mergeCell ref="C18:C19"/>
    <mergeCell ref="D18:F18"/>
    <mergeCell ref="G18:I19"/>
    <mergeCell ref="J18:L18"/>
    <mergeCell ref="M18:M19"/>
    <mergeCell ref="N18:N19"/>
    <mergeCell ref="O16:O17"/>
    <mergeCell ref="P16:P17"/>
    <mergeCell ref="Q16:Q17"/>
    <mergeCell ref="R16:S17"/>
    <mergeCell ref="R15:S15"/>
    <mergeCell ref="T15:V15"/>
    <mergeCell ref="W15:X15"/>
    <mergeCell ref="B16:B17"/>
    <mergeCell ref="C16:C17"/>
    <mergeCell ref="D16:F17"/>
    <mergeCell ref="G16:I16"/>
    <mergeCell ref="J16:L16"/>
    <mergeCell ref="M16:M17"/>
    <mergeCell ref="N16:N17"/>
    <mergeCell ref="B15:C15"/>
    <mergeCell ref="D15:F15"/>
    <mergeCell ref="G15:I15"/>
    <mergeCell ref="J15:L15"/>
    <mergeCell ref="U11:V12"/>
    <mergeCell ref="X11:Y11"/>
    <mergeCell ref="Z11:AA12"/>
    <mergeCell ref="X12:Y12"/>
    <mergeCell ref="Q11:Q12"/>
    <mergeCell ref="R11:R12"/>
    <mergeCell ref="S11:S12"/>
    <mergeCell ref="T11:T12"/>
    <mergeCell ref="X9:Y9"/>
    <mergeCell ref="Z9:AA10"/>
    <mergeCell ref="X10:Y10"/>
    <mergeCell ref="B11:B12"/>
    <mergeCell ref="C11:C12"/>
    <mergeCell ref="D11:F11"/>
    <mergeCell ref="G11:I11"/>
    <mergeCell ref="J11:L11"/>
    <mergeCell ref="M11:O12"/>
    <mergeCell ref="P11:P12"/>
    <mergeCell ref="R9:R10"/>
    <mergeCell ref="S9:S10"/>
    <mergeCell ref="T9:T10"/>
    <mergeCell ref="U9:V10"/>
    <mergeCell ref="J9:L10"/>
    <mergeCell ref="M9:O9"/>
    <mergeCell ref="P9:P10"/>
    <mergeCell ref="Q9:Q10"/>
    <mergeCell ref="B9:B10"/>
    <mergeCell ref="C9:C10"/>
    <mergeCell ref="D9:F9"/>
    <mergeCell ref="G9:I9"/>
    <mergeCell ref="U7:V8"/>
    <mergeCell ref="X7:Y7"/>
    <mergeCell ref="Z7:AA8"/>
    <mergeCell ref="X8:Y8"/>
    <mergeCell ref="Q7:Q8"/>
    <mergeCell ref="R7:R8"/>
    <mergeCell ref="S7:S8"/>
    <mergeCell ref="T7:T8"/>
    <mergeCell ref="X5:Y5"/>
    <mergeCell ref="Z5:AA6"/>
    <mergeCell ref="X6:Y6"/>
    <mergeCell ref="B7:B8"/>
    <mergeCell ref="C7:C8"/>
    <mergeCell ref="D7:F7"/>
    <mergeCell ref="G7:I8"/>
    <mergeCell ref="J7:L7"/>
    <mergeCell ref="M7:O7"/>
    <mergeCell ref="P7:P8"/>
    <mergeCell ref="R5:R6"/>
    <mergeCell ref="S5:S6"/>
    <mergeCell ref="T5:T6"/>
    <mergeCell ref="U5:V6"/>
    <mergeCell ref="J5:L5"/>
    <mergeCell ref="M5:O5"/>
    <mergeCell ref="P5:P6"/>
    <mergeCell ref="Q5:Q6"/>
    <mergeCell ref="B5:B6"/>
    <mergeCell ref="C5:C6"/>
    <mergeCell ref="D5:F6"/>
    <mergeCell ref="G5:I5"/>
    <mergeCell ref="B1:AA1"/>
    <mergeCell ref="D4:F4"/>
    <mergeCell ref="G4:I4"/>
    <mergeCell ref="J4:L4"/>
    <mergeCell ref="M4:O4"/>
    <mergeCell ref="U4:V4"/>
    <mergeCell ref="W4:Y4"/>
    <mergeCell ref="Z4:AA4"/>
    <mergeCell ref="B33:C33"/>
    <mergeCell ref="D33:F33"/>
    <mergeCell ref="G33:I33"/>
    <mergeCell ref="J33:L33"/>
    <mergeCell ref="B34:B35"/>
    <mergeCell ref="C34:C35"/>
    <mergeCell ref="D34:F35"/>
    <mergeCell ref="G34:I34"/>
    <mergeCell ref="W34:X35"/>
    <mergeCell ref="U35:V35"/>
    <mergeCell ref="B36:B37"/>
    <mergeCell ref="C36:C37"/>
    <mergeCell ref="D36:F36"/>
    <mergeCell ref="G36:I37"/>
    <mergeCell ref="U36:V36"/>
    <mergeCell ref="J36:L36"/>
    <mergeCell ref="M36:M37"/>
    <mergeCell ref="N34:N35"/>
    <mergeCell ref="O36:O37"/>
    <mergeCell ref="O38:O39"/>
    <mergeCell ref="P36:P37"/>
    <mergeCell ref="U34:V34"/>
    <mergeCell ref="O34:O35"/>
    <mergeCell ref="Q34:Q35"/>
    <mergeCell ref="R34:S35"/>
    <mergeCell ref="Q36:Q37"/>
    <mergeCell ref="R36:S37"/>
    <mergeCell ref="P38:P39"/>
    <mergeCell ref="B38:B39"/>
    <mergeCell ref="C38:C39"/>
    <mergeCell ref="D38:F38"/>
    <mergeCell ref="G38:I38"/>
    <mergeCell ref="Q38:Q39"/>
    <mergeCell ref="R38:S39"/>
    <mergeCell ref="N36:N37"/>
    <mergeCell ref="D42:F42"/>
    <mergeCell ref="G42:I42"/>
    <mergeCell ref="J42:L42"/>
    <mergeCell ref="J38:L39"/>
    <mergeCell ref="M38:M39"/>
    <mergeCell ref="N38:N39"/>
    <mergeCell ref="M42:O42"/>
    <mergeCell ref="W36:X37"/>
    <mergeCell ref="U37:V37"/>
    <mergeCell ref="W38:X39"/>
    <mergeCell ref="U39:V39"/>
    <mergeCell ref="U38:V38"/>
    <mergeCell ref="B43:B44"/>
    <mergeCell ref="C43:C44"/>
    <mergeCell ref="D43:F44"/>
    <mergeCell ref="G43:I43"/>
    <mergeCell ref="T43:T44"/>
    <mergeCell ref="U43:V44"/>
    <mergeCell ref="J43:L43"/>
    <mergeCell ref="M43:O43"/>
    <mergeCell ref="P43:P44"/>
    <mergeCell ref="Q43:Q44"/>
    <mergeCell ref="R43:R44"/>
    <mergeCell ref="S43:S44"/>
    <mergeCell ref="J47:L48"/>
    <mergeCell ref="P45:P46"/>
    <mergeCell ref="Q45:Q46"/>
    <mergeCell ref="J45:L45"/>
    <mergeCell ref="M45:O45"/>
    <mergeCell ref="B45:B46"/>
    <mergeCell ref="C45:C46"/>
    <mergeCell ref="D45:F45"/>
    <mergeCell ref="G45:I46"/>
    <mergeCell ref="B47:B48"/>
    <mergeCell ref="C47:C48"/>
    <mergeCell ref="D47:F47"/>
    <mergeCell ref="G47:I47"/>
    <mergeCell ref="R53:S53"/>
    <mergeCell ref="T53:V53"/>
    <mergeCell ref="W53:X53"/>
    <mergeCell ref="P47:P48"/>
    <mergeCell ref="Q49:Q50"/>
    <mergeCell ref="U49:V50"/>
    <mergeCell ref="X48:Y48"/>
    <mergeCell ref="B53:C53"/>
    <mergeCell ref="D53:F53"/>
    <mergeCell ref="G53:I53"/>
    <mergeCell ref="J53:L53"/>
    <mergeCell ref="W54:X55"/>
    <mergeCell ref="B56:B57"/>
    <mergeCell ref="C56:C57"/>
    <mergeCell ref="D56:F56"/>
    <mergeCell ref="G56:I57"/>
    <mergeCell ref="J56:L56"/>
    <mergeCell ref="M56:M57"/>
    <mergeCell ref="N56:N57"/>
    <mergeCell ref="O56:O57"/>
    <mergeCell ref="P56:P57"/>
    <mergeCell ref="R56:S57"/>
    <mergeCell ref="U56:V56"/>
    <mergeCell ref="W56:X57"/>
    <mergeCell ref="U57:V57"/>
    <mergeCell ref="B58:B59"/>
    <mergeCell ref="C58:C59"/>
    <mergeCell ref="D58:F58"/>
    <mergeCell ref="G58:I58"/>
    <mergeCell ref="O58:O59"/>
    <mergeCell ref="W58:X59"/>
    <mergeCell ref="U59:V59"/>
    <mergeCell ref="P58:P59"/>
    <mergeCell ref="Q58:Q59"/>
    <mergeCell ref="R58:S59"/>
    <mergeCell ref="U58:V58"/>
    <mergeCell ref="U42:V42"/>
    <mergeCell ref="W42:Y42"/>
    <mergeCell ref="Z42:AA42"/>
    <mergeCell ref="X43:Y43"/>
    <mergeCell ref="Z43:AA44"/>
    <mergeCell ref="X44:Y44"/>
    <mergeCell ref="R45:R46"/>
    <mergeCell ref="S45:S46"/>
    <mergeCell ref="T45:T46"/>
    <mergeCell ref="U45:V46"/>
    <mergeCell ref="X45:Y45"/>
    <mergeCell ref="Z45:AA46"/>
    <mergeCell ref="X46:Y46"/>
    <mergeCell ref="M47:O47"/>
    <mergeCell ref="R47:R48"/>
    <mergeCell ref="S47:S48"/>
    <mergeCell ref="T47:T48"/>
    <mergeCell ref="U47:V48"/>
    <mergeCell ref="X47:Y47"/>
    <mergeCell ref="Z47:AA48"/>
    <mergeCell ref="B49:B50"/>
    <mergeCell ref="C49:C50"/>
    <mergeCell ref="D49:F49"/>
    <mergeCell ref="G49:I49"/>
    <mergeCell ref="J49:L49"/>
    <mergeCell ref="M49:O50"/>
    <mergeCell ref="P49:P50"/>
    <mergeCell ref="X49:Y49"/>
    <mergeCell ref="Z49:AA50"/>
    <mergeCell ref="X50:Y50"/>
    <mergeCell ref="B62:C62"/>
    <mergeCell ref="R62:S62"/>
    <mergeCell ref="T62:V62"/>
    <mergeCell ref="W62:X62"/>
    <mergeCell ref="R49:R50"/>
    <mergeCell ref="S49:S50"/>
    <mergeCell ref="T49:T50"/>
    <mergeCell ref="N58:N59"/>
    <mergeCell ref="N65:N66"/>
    <mergeCell ref="O65:O66"/>
    <mergeCell ref="R65:S66"/>
    <mergeCell ref="M63:M64"/>
    <mergeCell ref="N63:N64"/>
    <mergeCell ref="O63:O64"/>
    <mergeCell ref="R63:S64"/>
    <mergeCell ref="W65:X66"/>
    <mergeCell ref="U66:V66"/>
    <mergeCell ref="M67:M68"/>
    <mergeCell ref="N67:N68"/>
    <mergeCell ref="O67:O68"/>
    <mergeCell ref="R67:S68"/>
    <mergeCell ref="U67:V67"/>
    <mergeCell ref="W67:X68"/>
    <mergeCell ref="U68:V68"/>
    <mergeCell ref="M65:M66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 scale="79"/>
  <ignoredErrors>
    <ignoredError sqref="D8 D10 G10 D19 D28 D37 D46 D48 G48 D57 D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showGridLines="0" workbookViewId="0" topLeftCell="A1">
      <selection activeCell="A2" sqref="A2"/>
    </sheetView>
  </sheetViews>
  <sheetFormatPr defaultColWidth="8.796875" defaultRowHeight="15" customHeight="1"/>
  <cols>
    <col min="1" max="1" width="4.09765625" style="49" customWidth="1"/>
    <col min="2" max="2" width="26.19921875" style="48" customWidth="1"/>
    <col min="3" max="26" width="2.69921875" style="40" customWidth="1"/>
    <col min="27" max="16384" width="8.8984375" style="40" customWidth="1"/>
  </cols>
  <sheetData>
    <row r="1" spans="1:26" s="3" customFormat="1" ht="30" customHeight="1">
      <c r="A1" s="302" t="s">
        <v>280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267"/>
      <c r="V1" s="267"/>
      <c r="W1" s="267"/>
      <c r="X1" s="267"/>
      <c r="Y1" s="267"/>
      <c r="Z1" s="267"/>
    </row>
    <row r="2" spans="1:24" ht="15" customHeight="1">
      <c r="A2" s="51" t="s">
        <v>279</v>
      </c>
      <c r="B2" s="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6" s="3" customFormat="1" ht="24">
      <c r="A3" s="51" t="s">
        <v>20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5" spans="1:23" s="44" customFormat="1" ht="15" customHeight="1">
      <c r="A5" s="285" t="s">
        <v>225</v>
      </c>
      <c r="B5" s="286"/>
      <c r="C5" s="289">
        <f>+A6</f>
        <v>24</v>
      </c>
      <c r="D5" s="289"/>
      <c r="E5" s="288"/>
      <c r="F5" s="287">
        <f>+A8</f>
        <v>25</v>
      </c>
      <c r="G5" s="289"/>
      <c r="H5" s="288"/>
      <c r="I5" s="287">
        <f>+A10</f>
        <v>26</v>
      </c>
      <c r="J5" s="289"/>
      <c r="K5" s="288"/>
      <c r="L5" s="41" t="s">
        <v>267</v>
      </c>
      <c r="M5" s="42" t="s">
        <v>268</v>
      </c>
      <c r="N5" s="42" t="s">
        <v>269</v>
      </c>
      <c r="O5" s="42" t="s">
        <v>270</v>
      </c>
      <c r="P5" s="43" t="s">
        <v>271</v>
      </c>
      <c r="Q5" s="287" t="s">
        <v>272</v>
      </c>
      <c r="R5" s="288"/>
      <c r="S5" s="287" t="s">
        <v>273</v>
      </c>
      <c r="T5" s="289"/>
      <c r="U5" s="288"/>
      <c r="V5" s="287" t="s">
        <v>274</v>
      </c>
      <c r="W5" s="288"/>
    </row>
    <row r="6" spans="1:23" s="44" customFormat="1" ht="15" customHeight="1">
      <c r="A6" s="293">
        <v>24</v>
      </c>
      <c r="B6" s="295" t="str">
        <f>'参加チーム名'!C30</f>
        <v>栗生ファイターズ</v>
      </c>
      <c r="C6" s="291"/>
      <c r="D6" s="291"/>
      <c r="E6" s="292"/>
      <c r="F6" s="290" t="str">
        <f>IF(F7=""," ",IF(F7&gt;H7,"○",IF(F7&lt;H7,"×","△")))</f>
        <v>×</v>
      </c>
      <c r="G6" s="283"/>
      <c r="H6" s="284"/>
      <c r="I6" s="290" t="str">
        <f>IF(I7=""," ",IF(I7&gt;K7,"○",IF(I7&lt;K7,"×","△")))</f>
        <v>×</v>
      </c>
      <c r="J6" s="283"/>
      <c r="K6" s="284"/>
      <c r="L6" s="269">
        <f>IF(F7&gt;H7,1,0)+IF(I7&gt;K7,1,0)</f>
        <v>0</v>
      </c>
      <c r="M6" s="271" t="s">
        <v>266</v>
      </c>
      <c r="N6" s="271">
        <f>IF(F7+H7&gt;0,IF(F7=H7,1,0),0)+IF(I7+K7&gt;0,IF(I7=K7,1,0),0)</f>
        <v>0</v>
      </c>
      <c r="O6" s="271" t="s">
        <v>266</v>
      </c>
      <c r="P6" s="273">
        <f>IF(F7&lt;H7,1,0)+IF(I7&lt;K7,1,0)</f>
        <v>2</v>
      </c>
      <c r="Q6" s="269">
        <f>L6*2+N6*1</f>
        <v>0</v>
      </c>
      <c r="R6" s="273"/>
      <c r="S6" s="71" t="s">
        <v>275</v>
      </c>
      <c r="T6" s="271">
        <f>F7+I7</f>
        <v>12</v>
      </c>
      <c r="U6" s="273"/>
      <c r="V6" s="263">
        <v>3</v>
      </c>
      <c r="W6" s="264"/>
    </row>
    <row r="7" spans="1:23" s="44" customFormat="1" ht="15" customHeight="1">
      <c r="A7" s="301"/>
      <c r="B7" s="296"/>
      <c r="C7" s="291"/>
      <c r="D7" s="291"/>
      <c r="E7" s="292"/>
      <c r="F7" s="154">
        <v>6</v>
      </c>
      <c r="G7" s="155" t="s">
        <v>49</v>
      </c>
      <c r="H7" s="156">
        <v>8</v>
      </c>
      <c r="I7" s="154">
        <v>6</v>
      </c>
      <c r="J7" s="155" t="s">
        <v>49</v>
      </c>
      <c r="K7" s="156">
        <v>7</v>
      </c>
      <c r="L7" s="270"/>
      <c r="M7" s="272"/>
      <c r="N7" s="272"/>
      <c r="O7" s="272"/>
      <c r="P7" s="274"/>
      <c r="Q7" s="270"/>
      <c r="R7" s="274"/>
      <c r="S7" s="72" t="s">
        <v>278</v>
      </c>
      <c r="T7" s="272">
        <f>H7+K7</f>
        <v>15</v>
      </c>
      <c r="U7" s="274"/>
      <c r="V7" s="265"/>
      <c r="W7" s="266"/>
    </row>
    <row r="8" spans="1:23" s="44" customFormat="1" ht="15" customHeight="1">
      <c r="A8" s="293">
        <v>25</v>
      </c>
      <c r="B8" s="295" t="str">
        <f>'参加チーム名'!C31</f>
        <v>いいたて草野ガッツ</v>
      </c>
      <c r="C8" s="290" t="str">
        <f>IF(C9=""," ",IF(C9&gt;E9,"○",IF(C9&lt;E9,"×","△")))</f>
        <v>○</v>
      </c>
      <c r="D8" s="283"/>
      <c r="E8" s="284"/>
      <c r="F8" s="291"/>
      <c r="G8" s="291"/>
      <c r="H8" s="292"/>
      <c r="I8" s="290" t="str">
        <f>IF(I9=""," ",IF(I9&gt;K9,"○",IF(I9&lt;K9,"×","△")))</f>
        <v>×</v>
      </c>
      <c r="J8" s="283"/>
      <c r="K8" s="284"/>
      <c r="L8" s="269">
        <f>IF(C9&gt;E9,1,0)+IF(I9&gt;K9,1,0)</f>
        <v>1</v>
      </c>
      <c r="M8" s="271" t="s">
        <v>266</v>
      </c>
      <c r="N8" s="271">
        <f>IF(C9+E9&gt;0,IF(C9=E9,1,0),0)+IF(I9+K9&gt;0,IF(I9=K9,1,0),0)</f>
        <v>0</v>
      </c>
      <c r="O8" s="271" t="s">
        <v>266</v>
      </c>
      <c r="P8" s="273">
        <f>IF(C9&lt;E9,1,0)+IF(I9&lt;K9,1,0)</f>
        <v>1</v>
      </c>
      <c r="Q8" s="269">
        <f>L8*2+N8*1</f>
        <v>2</v>
      </c>
      <c r="R8" s="273"/>
      <c r="S8" s="71" t="s">
        <v>275</v>
      </c>
      <c r="T8" s="271">
        <f>C9+I9</f>
        <v>15</v>
      </c>
      <c r="U8" s="273"/>
      <c r="V8" s="263">
        <v>2</v>
      </c>
      <c r="W8" s="264"/>
    </row>
    <row r="9" spans="1:23" s="44" customFormat="1" ht="15" customHeight="1">
      <c r="A9" s="301"/>
      <c r="B9" s="296"/>
      <c r="C9" s="155">
        <f>H7</f>
        <v>8</v>
      </c>
      <c r="D9" s="155" t="s">
        <v>50</v>
      </c>
      <c r="E9" s="156">
        <f>F7</f>
        <v>6</v>
      </c>
      <c r="F9" s="291"/>
      <c r="G9" s="291"/>
      <c r="H9" s="292"/>
      <c r="I9" s="154">
        <v>7</v>
      </c>
      <c r="J9" s="155" t="s">
        <v>49</v>
      </c>
      <c r="K9" s="156">
        <v>8</v>
      </c>
      <c r="L9" s="270"/>
      <c r="M9" s="272"/>
      <c r="N9" s="272"/>
      <c r="O9" s="272"/>
      <c r="P9" s="274"/>
      <c r="Q9" s="270"/>
      <c r="R9" s="274"/>
      <c r="S9" s="72" t="s">
        <v>278</v>
      </c>
      <c r="T9" s="272">
        <f>E9+K9</f>
        <v>14</v>
      </c>
      <c r="U9" s="274"/>
      <c r="V9" s="265"/>
      <c r="W9" s="266"/>
    </row>
    <row r="10" spans="1:23" s="44" customFormat="1" ht="15" customHeight="1">
      <c r="A10" s="293">
        <v>26</v>
      </c>
      <c r="B10" s="295" t="str">
        <f>'参加チーム名'!C32</f>
        <v>杉小キャイーンブラザーズＸ</v>
      </c>
      <c r="C10" s="290" t="str">
        <f>IF(C11=""," ",IF(C11&gt;E11,"○",IF(C11&lt;E11,"×","△")))</f>
        <v>○</v>
      </c>
      <c r="D10" s="283"/>
      <c r="E10" s="284"/>
      <c r="F10" s="290" t="str">
        <f>IF(F11=""," ",IF(F11&gt;H11,"○",IF(F11&lt;H11,"×","△")))</f>
        <v>○</v>
      </c>
      <c r="G10" s="283"/>
      <c r="H10" s="284"/>
      <c r="I10" s="291"/>
      <c r="J10" s="291"/>
      <c r="K10" s="292"/>
      <c r="L10" s="269">
        <f>IF(C11&gt;E11,1,0)+IF(F11&gt;H11,1,0)</f>
        <v>2</v>
      </c>
      <c r="M10" s="271" t="s">
        <v>266</v>
      </c>
      <c r="N10" s="271">
        <f>IF(C11+E11&gt;0,IF(C11=E11,1,0),0)+IF(F11+H11&gt;0,IF(F11=H11,1,0),0)</f>
        <v>0</v>
      </c>
      <c r="O10" s="271" t="s">
        <v>266</v>
      </c>
      <c r="P10" s="273">
        <f>IF(C11&lt;E11,1,0)+IF(F11&lt;H11,1,0)</f>
        <v>0</v>
      </c>
      <c r="Q10" s="269">
        <f>L10*2+N10*1</f>
        <v>4</v>
      </c>
      <c r="R10" s="273"/>
      <c r="S10" s="71" t="s">
        <v>275</v>
      </c>
      <c r="T10" s="271">
        <f>C11+F11</f>
        <v>15</v>
      </c>
      <c r="U10" s="273"/>
      <c r="V10" s="263">
        <v>1</v>
      </c>
      <c r="W10" s="264"/>
    </row>
    <row r="11" spans="1:23" s="44" customFormat="1" ht="15" customHeight="1">
      <c r="A11" s="300"/>
      <c r="B11" s="296"/>
      <c r="C11" s="155">
        <f>K7</f>
        <v>7</v>
      </c>
      <c r="D11" s="155" t="s">
        <v>50</v>
      </c>
      <c r="E11" s="156">
        <f>I7</f>
        <v>6</v>
      </c>
      <c r="F11" s="155">
        <f>K9</f>
        <v>8</v>
      </c>
      <c r="G11" s="155" t="s">
        <v>50</v>
      </c>
      <c r="H11" s="156">
        <f>I9</f>
        <v>7</v>
      </c>
      <c r="I11" s="291"/>
      <c r="J11" s="291"/>
      <c r="K11" s="292"/>
      <c r="L11" s="270"/>
      <c r="M11" s="272"/>
      <c r="N11" s="272"/>
      <c r="O11" s="272"/>
      <c r="P11" s="274"/>
      <c r="Q11" s="270"/>
      <c r="R11" s="274"/>
      <c r="S11" s="72" t="s">
        <v>278</v>
      </c>
      <c r="T11" s="272">
        <f>E11+H11</f>
        <v>13</v>
      </c>
      <c r="U11" s="274"/>
      <c r="V11" s="265"/>
      <c r="W11" s="266"/>
    </row>
    <row r="12" spans="1:23" s="44" customFormat="1" ht="15" customHeight="1">
      <c r="A12" s="73"/>
      <c r="B12" s="47"/>
      <c r="C12" s="45"/>
      <c r="D12" s="45"/>
      <c r="E12" s="45"/>
      <c r="F12" s="45"/>
      <c r="G12" s="45"/>
      <c r="H12" s="45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</row>
    <row r="13" spans="1:26" s="44" customFormat="1" ht="15" customHeight="1">
      <c r="A13" s="49"/>
      <c r="B13" s="48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s="44" customFormat="1" ht="15" customHeight="1">
      <c r="A14" s="285" t="s">
        <v>178</v>
      </c>
      <c r="B14" s="286"/>
      <c r="C14" s="287">
        <f>+A15</f>
        <v>27</v>
      </c>
      <c r="D14" s="299"/>
      <c r="E14" s="298"/>
      <c r="F14" s="287">
        <f>+A17</f>
        <v>28</v>
      </c>
      <c r="G14" s="299"/>
      <c r="H14" s="298"/>
      <c r="I14" s="287">
        <f>+A19</f>
        <v>29</v>
      </c>
      <c r="J14" s="299"/>
      <c r="K14" s="298"/>
      <c r="L14" s="287">
        <f>+A21</f>
        <v>30</v>
      </c>
      <c r="M14" s="299"/>
      <c r="N14" s="298"/>
      <c r="O14" s="41" t="s">
        <v>267</v>
      </c>
      <c r="P14" s="42" t="s">
        <v>268</v>
      </c>
      <c r="Q14" s="42" t="s">
        <v>269</v>
      </c>
      <c r="R14" s="42" t="s">
        <v>270</v>
      </c>
      <c r="S14" s="43" t="s">
        <v>271</v>
      </c>
      <c r="T14" s="287" t="s">
        <v>272</v>
      </c>
      <c r="U14" s="298"/>
      <c r="V14" s="287" t="s">
        <v>273</v>
      </c>
      <c r="W14" s="299"/>
      <c r="X14" s="298"/>
      <c r="Y14" s="287" t="s">
        <v>274</v>
      </c>
      <c r="Z14" s="298"/>
    </row>
    <row r="15" spans="1:26" ht="15" customHeight="1">
      <c r="A15" s="293">
        <v>27</v>
      </c>
      <c r="B15" s="295" t="str">
        <f>'参加チーム名'!C33</f>
        <v>アルバルクキッズ</v>
      </c>
      <c r="C15" s="291"/>
      <c r="D15" s="291"/>
      <c r="E15" s="292"/>
      <c r="F15" s="290" t="str">
        <f>IF(F16=""," ",IF(F16&gt;H16,"○",IF(F16&lt;H16,"×","△")))</f>
        <v>○</v>
      </c>
      <c r="G15" s="283"/>
      <c r="H15" s="284"/>
      <c r="I15" s="290" t="str">
        <f>IF(I16=""," ",IF(I16&gt;K16,"○",IF(I16&lt;K16,"×","△")))</f>
        <v>○</v>
      </c>
      <c r="J15" s="283"/>
      <c r="K15" s="284"/>
      <c r="L15" s="290" t="str">
        <f>IF(L16=""," ",IF(L16&gt;N16,"○",IF(L16&lt;N16,"×","△")))</f>
        <v>○</v>
      </c>
      <c r="M15" s="283"/>
      <c r="N15" s="284"/>
      <c r="O15" s="281">
        <f>IF(F16&gt;H16,1,0)+IF(I16&gt;K16,1,0)+IF(L16&gt;N16,1,0)</f>
        <v>3</v>
      </c>
      <c r="P15" s="283" t="s">
        <v>266</v>
      </c>
      <c r="Q15" s="283">
        <f>IF(F16+H16&gt;0,IF(F16=H16,1,0),0)+IF(I16+K16&gt;0,IF(I16=K16,1,0),0)+IF(L16+N16&gt;0,IF(L16=N16,1,0),0)</f>
        <v>0</v>
      </c>
      <c r="R15" s="283" t="s">
        <v>266</v>
      </c>
      <c r="S15" s="284">
        <f>IF(F16&lt;H16,1,0)+IF(I16&lt;K16,1,0)+IF(L16&lt;N16,1,0)</f>
        <v>0</v>
      </c>
      <c r="T15" s="281">
        <f>O15*2+Q15*1</f>
        <v>6</v>
      </c>
      <c r="U15" s="284"/>
      <c r="V15" s="131" t="s">
        <v>275</v>
      </c>
      <c r="W15" s="283">
        <f>F16+I16+L16</f>
        <v>26</v>
      </c>
      <c r="X15" s="284"/>
      <c r="Y15" s="275">
        <v>1</v>
      </c>
      <c r="Z15" s="276"/>
    </row>
    <row r="16" spans="1:26" s="44" customFormat="1" ht="15" customHeight="1">
      <c r="A16" s="294"/>
      <c r="B16" s="296"/>
      <c r="C16" s="291"/>
      <c r="D16" s="291"/>
      <c r="E16" s="292"/>
      <c r="F16" s="154">
        <v>9</v>
      </c>
      <c r="G16" s="155" t="s">
        <v>49</v>
      </c>
      <c r="H16" s="156">
        <v>7</v>
      </c>
      <c r="I16" s="154">
        <v>8</v>
      </c>
      <c r="J16" s="155" t="s">
        <v>49</v>
      </c>
      <c r="K16" s="156">
        <v>5</v>
      </c>
      <c r="L16" s="154">
        <v>9</v>
      </c>
      <c r="M16" s="155" t="s">
        <v>49</v>
      </c>
      <c r="N16" s="156">
        <v>2</v>
      </c>
      <c r="O16" s="282"/>
      <c r="P16" s="279"/>
      <c r="Q16" s="279"/>
      <c r="R16" s="279"/>
      <c r="S16" s="280"/>
      <c r="T16" s="282"/>
      <c r="U16" s="280"/>
      <c r="V16" s="132" t="s">
        <v>276</v>
      </c>
      <c r="W16" s="279">
        <f>H16+K16+N16</f>
        <v>14</v>
      </c>
      <c r="X16" s="280"/>
      <c r="Y16" s="277"/>
      <c r="Z16" s="278"/>
    </row>
    <row r="17" spans="1:26" s="44" customFormat="1" ht="15" customHeight="1">
      <c r="A17" s="293">
        <v>28</v>
      </c>
      <c r="B17" s="295" t="str">
        <f>'参加チーム名'!C34</f>
        <v>白二ビクトリージュニア</v>
      </c>
      <c r="C17" s="297" t="str">
        <f>IF(C18=""," ",IF(C18&gt;E18,"○",IF(C18&lt;E18,"×","△")))</f>
        <v>×</v>
      </c>
      <c r="D17" s="283"/>
      <c r="E17" s="284"/>
      <c r="F17" s="291"/>
      <c r="G17" s="291"/>
      <c r="H17" s="292"/>
      <c r="I17" s="290" t="str">
        <f>IF(I18=""," ",IF(I18&gt;K18,"○",IF(I18&lt;K18,"×","△")))</f>
        <v>×</v>
      </c>
      <c r="J17" s="283"/>
      <c r="K17" s="284"/>
      <c r="L17" s="290" t="str">
        <f>IF(L18=""," ",IF(L18&gt;N18,"○",IF(L18&lt;N18,"×","△")))</f>
        <v>○</v>
      </c>
      <c r="M17" s="283"/>
      <c r="N17" s="284"/>
      <c r="O17" s="283">
        <f>IF(C18&gt;E18,1,0)+IF(I18&gt;K18,1,0)+IF(L18&gt;N18,1,0)</f>
        <v>1</v>
      </c>
      <c r="P17" s="283" t="s">
        <v>266</v>
      </c>
      <c r="Q17" s="283">
        <f>IF(C18+E18&gt;0,IF(C18=E18,1,0),0)+IF(I18+K18&gt;0,IF(I18=K18,1,0),0)+IF(L18+N18&gt;0,IF(L18=N18,1,0),0)</f>
        <v>0</v>
      </c>
      <c r="R17" s="283" t="s">
        <v>266</v>
      </c>
      <c r="S17" s="284">
        <f>IF(C18&lt;E18,1,0)+IF(I18&lt;K18,1,0)+IF(L18&lt;N18,1,0)</f>
        <v>2</v>
      </c>
      <c r="T17" s="281">
        <f>O17*2+Q17*1</f>
        <v>2</v>
      </c>
      <c r="U17" s="284"/>
      <c r="V17" s="131" t="s">
        <v>275</v>
      </c>
      <c r="W17" s="283">
        <f>C18+I18+L18</f>
        <v>20</v>
      </c>
      <c r="X17" s="284"/>
      <c r="Y17" s="275">
        <v>3</v>
      </c>
      <c r="Z17" s="276"/>
    </row>
    <row r="18" spans="1:26" s="44" customFormat="1" ht="15" customHeight="1">
      <c r="A18" s="294"/>
      <c r="B18" s="296"/>
      <c r="C18" s="157">
        <f>H16</f>
        <v>7</v>
      </c>
      <c r="D18" s="157" t="s">
        <v>49</v>
      </c>
      <c r="E18" s="158">
        <f>F16</f>
        <v>9</v>
      </c>
      <c r="F18" s="291"/>
      <c r="G18" s="291"/>
      <c r="H18" s="292"/>
      <c r="I18" s="154">
        <v>6</v>
      </c>
      <c r="J18" s="155" t="s">
        <v>49</v>
      </c>
      <c r="K18" s="156">
        <v>9</v>
      </c>
      <c r="L18" s="154">
        <v>7</v>
      </c>
      <c r="M18" s="155" t="s">
        <v>49</v>
      </c>
      <c r="N18" s="156">
        <v>6</v>
      </c>
      <c r="O18" s="279"/>
      <c r="P18" s="279"/>
      <c r="Q18" s="279"/>
      <c r="R18" s="279"/>
      <c r="S18" s="280"/>
      <c r="T18" s="282"/>
      <c r="U18" s="280"/>
      <c r="V18" s="132" t="s">
        <v>276</v>
      </c>
      <c r="W18" s="279">
        <f>E18+K18+N18</f>
        <v>24</v>
      </c>
      <c r="X18" s="280"/>
      <c r="Y18" s="277"/>
      <c r="Z18" s="278"/>
    </row>
    <row r="19" spans="1:26" s="44" customFormat="1" ht="15" customHeight="1">
      <c r="A19" s="293">
        <v>29</v>
      </c>
      <c r="B19" s="295" t="str">
        <f>'参加チーム名'!C35</f>
        <v>ブルースターキング騎士（ナイト）</v>
      </c>
      <c r="C19" s="297" t="str">
        <f>IF(C20=""," ",IF(C20&gt;E20,"○",IF(C20&lt;E20,"×","△")))</f>
        <v>×</v>
      </c>
      <c r="D19" s="283"/>
      <c r="E19" s="284"/>
      <c r="F19" s="297" t="str">
        <f>IF(F20=""," ",IF(F20&gt;H20,"○",IF(F20&lt;H20,"×","△")))</f>
        <v>○</v>
      </c>
      <c r="G19" s="283"/>
      <c r="H19" s="284"/>
      <c r="I19" s="291"/>
      <c r="J19" s="291"/>
      <c r="K19" s="292"/>
      <c r="L19" s="290" t="str">
        <f>IF(L20=""," ",IF(L20&gt;N20,"○",IF(L20&lt;N20,"×","△")))</f>
        <v>○</v>
      </c>
      <c r="M19" s="283"/>
      <c r="N19" s="284"/>
      <c r="O19" s="281">
        <f>IF(C20&gt;E20,1,0)+IF(F20&gt;H20,1,0)+IF(L20&gt;N20,1,0)</f>
        <v>2</v>
      </c>
      <c r="P19" s="283" t="s">
        <v>266</v>
      </c>
      <c r="Q19" s="283">
        <f>IF(C20+E20&gt;0,IF(C20=E20,1,0),0)+IF(F20+H20&gt;0,IF(F20=H20,1,0),0)+IF(L20+N20&gt;0,IF(L20=N20,1,0),0)</f>
        <v>0</v>
      </c>
      <c r="R19" s="283" t="s">
        <v>266</v>
      </c>
      <c r="S19" s="284">
        <f>IF(C20&lt;E20,1,0)+IF(F20&lt;H20,1,0)+IF(L20&lt;N20,1,0)</f>
        <v>1</v>
      </c>
      <c r="T19" s="281">
        <f>O19*2+Q19*1</f>
        <v>4</v>
      </c>
      <c r="U19" s="284"/>
      <c r="V19" s="131" t="s">
        <v>275</v>
      </c>
      <c r="W19" s="283">
        <f>C20+F20+L20</f>
        <v>23</v>
      </c>
      <c r="X19" s="284"/>
      <c r="Y19" s="275">
        <v>2</v>
      </c>
      <c r="Z19" s="276"/>
    </row>
    <row r="20" spans="1:26" s="44" customFormat="1" ht="15" customHeight="1">
      <c r="A20" s="294"/>
      <c r="B20" s="296"/>
      <c r="C20" s="155">
        <f>K16</f>
        <v>5</v>
      </c>
      <c r="D20" s="155" t="s">
        <v>49</v>
      </c>
      <c r="E20" s="156">
        <f>I16</f>
        <v>8</v>
      </c>
      <c r="F20" s="157">
        <f>K18</f>
        <v>9</v>
      </c>
      <c r="G20" s="157" t="s">
        <v>49</v>
      </c>
      <c r="H20" s="158">
        <f>I18</f>
        <v>6</v>
      </c>
      <c r="I20" s="291"/>
      <c r="J20" s="291"/>
      <c r="K20" s="292"/>
      <c r="L20" s="154">
        <v>9</v>
      </c>
      <c r="M20" s="155" t="s">
        <v>49</v>
      </c>
      <c r="N20" s="156">
        <v>1</v>
      </c>
      <c r="O20" s="282"/>
      <c r="P20" s="279"/>
      <c r="Q20" s="279"/>
      <c r="R20" s="279"/>
      <c r="S20" s="280"/>
      <c r="T20" s="282"/>
      <c r="U20" s="280"/>
      <c r="V20" s="132" t="s">
        <v>276</v>
      </c>
      <c r="W20" s="279">
        <f>E20+H20+N20</f>
        <v>15</v>
      </c>
      <c r="X20" s="280"/>
      <c r="Y20" s="277"/>
      <c r="Z20" s="278"/>
    </row>
    <row r="21" spans="1:26" s="44" customFormat="1" ht="15" customHeight="1">
      <c r="A21" s="293">
        <v>30</v>
      </c>
      <c r="B21" s="295" t="str">
        <f>'参加チーム名'!C36</f>
        <v>Ｐｃｈａｎｓ　ＲＳ</v>
      </c>
      <c r="C21" s="297" t="str">
        <f>IF(C22=""," ",IF(C22&gt;E22,"○",IF(C22&lt;E22,"×","△")))</f>
        <v>×</v>
      </c>
      <c r="D21" s="283"/>
      <c r="E21" s="284"/>
      <c r="F21" s="290" t="str">
        <f>IF(F22=""," ",IF(F22&gt;H22,"○",IF(F22&lt;H22,"×","△")))</f>
        <v>×</v>
      </c>
      <c r="G21" s="283"/>
      <c r="H21" s="284"/>
      <c r="I21" s="290" t="str">
        <f>IF(I22=""," ",IF(I22&gt;K22,"○",IF(I22&lt;K22,"×","△")))</f>
        <v>×</v>
      </c>
      <c r="J21" s="283"/>
      <c r="K21" s="284"/>
      <c r="L21" s="291"/>
      <c r="M21" s="291"/>
      <c r="N21" s="292"/>
      <c r="O21" s="281">
        <f>IF(C22&gt;E22,1,0)+IF(F22&gt;H22,1,0)+IF(I22&gt;K22,1,0)</f>
        <v>0</v>
      </c>
      <c r="P21" s="283" t="s">
        <v>266</v>
      </c>
      <c r="Q21" s="283">
        <f>IF(C22+E22&gt;0,IF(C22=E22,1,0),0)+IF(F22+H22&gt;0,IF(F22=H22,1,0),0)+IF(I22+K22&gt;0,IF(I22=K22,1,0),0)</f>
        <v>0</v>
      </c>
      <c r="R21" s="283" t="s">
        <v>266</v>
      </c>
      <c r="S21" s="284">
        <f>IF(C22&lt;E22,1,0)+IF(F22&lt;H22,1,0)+IF(I22&lt;K22,1,0)</f>
        <v>3</v>
      </c>
      <c r="T21" s="281">
        <f>O21*2+Q21*1</f>
        <v>0</v>
      </c>
      <c r="U21" s="284"/>
      <c r="V21" s="131" t="s">
        <v>275</v>
      </c>
      <c r="W21" s="283">
        <f>C22+F22+I22</f>
        <v>9</v>
      </c>
      <c r="X21" s="284"/>
      <c r="Y21" s="275">
        <v>4</v>
      </c>
      <c r="Z21" s="276"/>
    </row>
    <row r="22" spans="1:26" s="44" customFormat="1" ht="15" customHeight="1">
      <c r="A22" s="294"/>
      <c r="B22" s="296"/>
      <c r="C22" s="155">
        <f>N16</f>
        <v>2</v>
      </c>
      <c r="D22" s="155" t="s">
        <v>49</v>
      </c>
      <c r="E22" s="156">
        <f>L16</f>
        <v>9</v>
      </c>
      <c r="F22" s="154">
        <f>N18</f>
        <v>6</v>
      </c>
      <c r="G22" s="155" t="s">
        <v>49</v>
      </c>
      <c r="H22" s="156">
        <f>L18</f>
        <v>7</v>
      </c>
      <c r="I22" s="154">
        <f>N20</f>
        <v>1</v>
      </c>
      <c r="J22" s="155" t="s">
        <v>49</v>
      </c>
      <c r="K22" s="156">
        <f>L20</f>
        <v>9</v>
      </c>
      <c r="L22" s="291"/>
      <c r="M22" s="291"/>
      <c r="N22" s="292"/>
      <c r="O22" s="282"/>
      <c r="P22" s="279"/>
      <c r="Q22" s="279"/>
      <c r="R22" s="279"/>
      <c r="S22" s="280"/>
      <c r="T22" s="282"/>
      <c r="U22" s="280"/>
      <c r="V22" s="132" t="s">
        <v>276</v>
      </c>
      <c r="W22" s="279">
        <f>E22+H22+K22</f>
        <v>25</v>
      </c>
      <c r="X22" s="280"/>
      <c r="Y22" s="277"/>
      <c r="Z22" s="278"/>
    </row>
    <row r="23" spans="1:23" s="44" customFormat="1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6" s="44" customFormat="1" ht="15" customHeight="1">
      <c r="A24" s="49"/>
      <c r="B24" s="4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3" s="44" customFormat="1" ht="15" customHeight="1">
      <c r="A25" s="73"/>
      <c r="B25" s="47"/>
      <c r="C25" s="45"/>
      <c r="D25" s="45"/>
      <c r="E25" s="45"/>
      <c r="F25" s="45"/>
      <c r="G25" s="45"/>
      <c r="H25" s="45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</row>
    <row r="26" spans="1:23" s="44" customFormat="1" ht="15" customHeight="1">
      <c r="A26" s="46"/>
      <c r="B26" s="47"/>
      <c r="C26" s="45"/>
      <c r="D26" s="45"/>
      <c r="E26" s="45"/>
      <c r="F26" s="45"/>
      <c r="G26" s="45"/>
      <c r="H26" s="45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</row>
    <row r="27" spans="1:23" s="44" customFormat="1" ht="15" customHeight="1">
      <c r="A27" s="46"/>
      <c r="B27" s="47"/>
      <c r="C27" s="45"/>
      <c r="D27" s="45"/>
      <c r="E27" s="45"/>
      <c r="F27" s="45"/>
      <c r="G27" s="45"/>
      <c r="H27" s="45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</row>
    <row r="28" spans="1:23" s="44" customFormat="1" ht="15" customHeight="1">
      <c r="A28" s="46"/>
      <c r="B28" s="47"/>
      <c r="C28" s="45"/>
      <c r="D28" s="45"/>
      <c r="E28" s="45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</row>
    <row r="29" spans="1:23" s="44" customFormat="1" ht="15" customHeight="1">
      <c r="A29" s="51" t="s">
        <v>21</v>
      </c>
      <c r="B29" s="47"/>
      <c r="C29" s="45"/>
      <c r="D29" s="45"/>
      <c r="E29" s="45"/>
      <c r="F29" s="45"/>
      <c r="G29" s="45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</row>
    <row r="30" spans="1:23" s="44" customFormat="1" ht="15" customHeight="1">
      <c r="A30" s="46"/>
      <c r="B30" s="47"/>
      <c r="C30" s="45"/>
      <c r="D30" s="45"/>
      <c r="E30" s="45"/>
      <c r="F30" s="45"/>
      <c r="G30" s="45"/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</row>
    <row r="31" spans="1:23" s="44" customFormat="1" ht="15" customHeight="1">
      <c r="A31" s="285" t="s">
        <v>22</v>
      </c>
      <c r="B31" s="286"/>
      <c r="C31" s="289">
        <f>+A32</f>
        <v>31</v>
      </c>
      <c r="D31" s="289"/>
      <c r="E31" s="288"/>
      <c r="F31" s="287">
        <f>+A34</f>
        <v>32</v>
      </c>
      <c r="G31" s="289"/>
      <c r="H31" s="288"/>
      <c r="I31" s="287">
        <f>+A36</f>
        <v>33</v>
      </c>
      <c r="J31" s="289"/>
      <c r="K31" s="288"/>
      <c r="L31" s="41" t="s">
        <v>267</v>
      </c>
      <c r="M31" s="42" t="s">
        <v>268</v>
      </c>
      <c r="N31" s="42" t="s">
        <v>269</v>
      </c>
      <c r="O31" s="42" t="s">
        <v>270</v>
      </c>
      <c r="P31" s="43" t="s">
        <v>271</v>
      </c>
      <c r="Q31" s="287" t="s">
        <v>272</v>
      </c>
      <c r="R31" s="288"/>
      <c r="S31" s="287" t="s">
        <v>273</v>
      </c>
      <c r="T31" s="289"/>
      <c r="U31" s="288"/>
      <c r="V31" s="287" t="s">
        <v>274</v>
      </c>
      <c r="W31" s="288"/>
    </row>
    <row r="32" spans="1:23" s="44" customFormat="1" ht="15" customHeight="1">
      <c r="A32" s="293">
        <v>31</v>
      </c>
      <c r="B32" s="295" t="str">
        <f>'参加チーム名'!C40</f>
        <v>ブルースタークィーン</v>
      </c>
      <c r="C32" s="291"/>
      <c r="D32" s="291"/>
      <c r="E32" s="292"/>
      <c r="F32" s="290" t="str">
        <f>IF(F33=""," ",IF(F33&gt;H33,"○",IF(F33&lt;H33,"×","△")))</f>
        <v>×</v>
      </c>
      <c r="G32" s="283"/>
      <c r="H32" s="284"/>
      <c r="I32" s="290" t="str">
        <f>IF(I33=""," ",IF(I33&gt;K33,"○",IF(I33&lt;K33,"×","△")))</f>
        <v>○</v>
      </c>
      <c r="J32" s="283"/>
      <c r="K32" s="284"/>
      <c r="L32" s="281">
        <f>IF(F33&gt;H33,1,0)+IF(I33&gt;K33,1,0)</f>
        <v>1</v>
      </c>
      <c r="M32" s="283" t="s">
        <v>266</v>
      </c>
      <c r="N32" s="283">
        <f>IF(F33+H33&gt;0,IF(F33=H33,1,0),0)+IF(I33+K33&gt;0,IF(I33=K33,1,0),0)</f>
        <v>0</v>
      </c>
      <c r="O32" s="283" t="s">
        <v>266</v>
      </c>
      <c r="P32" s="284">
        <f>IF(F33&lt;H33,1,0)+IF(I33&lt;K33,1,0)</f>
        <v>1</v>
      </c>
      <c r="Q32" s="281">
        <f>L32*2+N32*1</f>
        <v>2</v>
      </c>
      <c r="R32" s="284"/>
      <c r="S32" s="131" t="s">
        <v>275</v>
      </c>
      <c r="T32" s="283">
        <f>F33+I33</f>
        <v>7</v>
      </c>
      <c r="U32" s="284"/>
      <c r="V32" s="275">
        <v>2</v>
      </c>
      <c r="W32" s="276"/>
    </row>
    <row r="33" spans="1:23" s="44" customFormat="1" ht="15" customHeight="1">
      <c r="A33" s="301"/>
      <c r="B33" s="296"/>
      <c r="C33" s="291"/>
      <c r="D33" s="291"/>
      <c r="E33" s="292"/>
      <c r="F33" s="154">
        <v>0</v>
      </c>
      <c r="G33" s="155" t="s">
        <v>49</v>
      </c>
      <c r="H33" s="156">
        <v>8</v>
      </c>
      <c r="I33" s="154">
        <v>7</v>
      </c>
      <c r="J33" s="155" t="s">
        <v>49</v>
      </c>
      <c r="K33" s="156">
        <v>3</v>
      </c>
      <c r="L33" s="282"/>
      <c r="M33" s="279"/>
      <c r="N33" s="279"/>
      <c r="O33" s="279"/>
      <c r="P33" s="280"/>
      <c r="Q33" s="282"/>
      <c r="R33" s="280"/>
      <c r="S33" s="132" t="s">
        <v>278</v>
      </c>
      <c r="T33" s="279">
        <f>H33+K33</f>
        <v>11</v>
      </c>
      <c r="U33" s="280"/>
      <c r="V33" s="277"/>
      <c r="W33" s="278"/>
    </row>
    <row r="34" spans="1:23" s="44" customFormat="1" ht="15" customHeight="1">
      <c r="A34" s="293">
        <v>32</v>
      </c>
      <c r="B34" s="295" t="str">
        <f>'参加チーム名'!C41</f>
        <v>杉小キャイーンシスターズ</v>
      </c>
      <c r="C34" s="290" t="str">
        <f>IF(C35=""," ",IF(C35&gt;E35,"○",IF(C35&lt;E35,"×","△")))</f>
        <v>○</v>
      </c>
      <c r="D34" s="283"/>
      <c r="E34" s="284"/>
      <c r="F34" s="291"/>
      <c r="G34" s="291"/>
      <c r="H34" s="292"/>
      <c r="I34" s="290" t="str">
        <f>IF(I35=""," ",IF(I35&gt;K35,"○",IF(I35&lt;K35,"×","△")))</f>
        <v>○</v>
      </c>
      <c r="J34" s="283"/>
      <c r="K34" s="284"/>
      <c r="L34" s="281">
        <f>IF(C35&gt;E35,1,0)+IF(I35&gt;K35,1,0)</f>
        <v>2</v>
      </c>
      <c r="M34" s="283" t="s">
        <v>266</v>
      </c>
      <c r="N34" s="283">
        <f>IF(C35+E35&gt;0,IF(C35=E35,1,0),0)+IF(I35+K35&gt;0,IF(I35=K35,1,0),0)</f>
        <v>0</v>
      </c>
      <c r="O34" s="283" t="s">
        <v>266</v>
      </c>
      <c r="P34" s="284">
        <f>IF(C35&lt;E35,1,0)+IF(I35&lt;K35,1,0)</f>
        <v>0</v>
      </c>
      <c r="Q34" s="281">
        <f>L34*2+N34*1</f>
        <v>4</v>
      </c>
      <c r="R34" s="284"/>
      <c r="S34" s="131" t="s">
        <v>275</v>
      </c>
      <c r="T34" s="283">
        <f>C35+I35</f>
        <v>15</v>
      </c>
      <c r="U34" s="284"/>
      <c r="V34" s="275">
        <v>1</v>
      </c>
      <c r="W34" s="276"/>
    </row>
    <row r="35" spans="1:23" s="44" customFormat="1" ht="15" customHeight="1">
      <c r="A35" s="301"/>
      <c r="B35" s="296"/>
      <c r="C35" s="155">
        <f>H33</f>
        <v>8</v>
      </c>
      <c r="D35" s="155" t="s">
        <v>50</v>
      </c>
      <c r="E35" s="156">
        <f>F33</f>
        <v>0</v>
      </c>
      <c r="F35" s="291"/>
      <c r="G35" s="291"/>
      <c r="H35" s="292"/>
      <c r="I35" s="154">
        <v>7</v>
      </c>
      <c r="J35" s="155" t="s">
        <v>49</v>
      </c>
      <c r="K35" s="156">
        <v>0</v>
      </c>
      <c r="L35" s="282"/>
      <c r="M35" s="279"/>
      <c r="N35" s="279"/>
      <c r="O35" s="279"/>
      <c r="P35" s="280"/>
      <c r="Q35" s="282"/>
      <c r="R35" s="280"/>
      <c r="S35" s="132" t="s">
        <v>278</v>
      </c>
      <c r="T35" s="279">
        <f>E35+K35</f>
        <v>0</v>
      </c>
      <c r="U35" s="280"/>
      <c r="V35" s="277"/>
      <c r="W35" s="278"/>
    </row>
    <row r="36" spans="1:23" s="44" customFormat="1" ht="15" customHeight="1">
      <c r="A36" s="293">
        <v>33</v>
      </c>
      <c r="B36" s="295" t="str">
        <f>'参加チーム名'!C42</f>
        <v>白二アニマルズ</v>
      </c>
      <c r="C36" s="290" t="str">
        <f>IF(C37=""," ",IF(C37&gt;E37,"○",IF(C37&lt;E37,"×","△")))</f>
        <v>×</v>
      </c>
      <c r="D36" s="283"/>
      <c r="E36" s="284"/>
      <c r="F36" s="290" t="str">
        <f>IF(F37=""," ",IF(F37&gt;H37,"○",IF(F37&lt;H37,"×","△")))</f>
        <v>×</v>
      </c>
      <c r="G36" s="283"/>
      <c r="H36" s="284"/>
      <c r="I36" s="291"/>
      <c r="J36" s="291"/>
      <c r="K36" s="292"/>
      <c r="L36" s="281">
        <f>IF(C37&gt;E37,1,0)+IF(F37&gt;H37,1,0)</f>
        <v>0</v>
      </c>
      <c r="M36" s="283" t="s">
        <v>266</v>
      </c>
      <c r="N36" s="283">
        <f>IF(C37+E37&gt;0,IF(C37=E37,1,0),0)+IF(F37+H37&gt;0,IF(F37=H37,1,0),0)</f>
        <v>0</v>
      </c>
      <c r="O36" s="283" t="s">
        <v>266</v>
      </c>
      <c r="P36" s="284">
        <f>IF(C37&lt;E37,1,0)+IF(F37&lt;H37,1,0)</f>
        <v>2</v>
      </c>
      <c r="Q36" s="281">
        <f>L36*2+N36*1</f>
        <v>0</v>
      </c>
      <c r="R36" s="284"/>
      <c r="S36" s="131" t="s">
        <v>275</v>
      </c>
      <c r="T36" s="283">
        <f>C37+F37</f>
        <v>3</v>
      </c>
      <c r="U36" s="284"/>
      <c r="V36" s="275">
        <v>3</v>
      </c>
      <c r="W36" s="276"/>
    </row>
    <row r="37" spans="1:23" s="44" customFormat="1" ht="15" customHeight="1">
      <c r="A37" s="300"/>
      <c r="B37" s="296"/>
      <c r="C37" s="155">
        <f>K33</f>
        <v>3</v>
      </c>
      <c r="D37" s="155" t="s">
        <v>50</v>
      </c>
      <c r="E37" s="156">
        <f>I33</f>
        <v>7</v>
      </c>
      <c r="F37" s="155">
        <f>K35</f>
        <v>0</v>
      </c>
      <c r="G37" s="155" t="s">
        <v>50</v>
      </c>
      <c r="H37" s="156">
        <f>I35</f>
        <v>7</v>
      </c>
      <c r="I37" s="291"/>
      <c r="J37" s="291"/>
      <c r="K37" s="292"/>
      <c r="L37" s="282"/>
      <c r="M37" s="279"/>
      <c r="N37" s="279"/>
      <c r="O37" s="279"/>
      <c r="P37" s="280"/>
      <c r="Q37" s="282"/>
      <c r="R37" s="280"/>
      <c r="S37" s="132" t="s">
        <v>278</v>
      </c>
      <c r="T37" s="279">
        <f>E37+H37</f>
        <v>14</v>
      </c>
      <c r="U37" s="280"/>
      <c r="V37" s="277"/>
      <c r="W37" s="278"/>
    </row>
    <row r="38" spans="1:23" s="44" customFormat="1" ht="15" customHeight="1">
      <c r="A38" s="73"/>
      <c r="B38" s="47"/>
      <c r="C38" s="45"/>
      <c r="D38" s="45"/>
      <c r="E38" s="45"/>
      <c r="F38" s="45"/>
      <c r="G38" s="45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1:26" s="44" customFormat="1" ht="15" customHeight="1">
      <c r="A39" s="49"/>
      <c r="B39" s="48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3" s="44" customFormat="1" ht="15" customHeight="1">
      <c r="A40" s="285" t="s">
        <v>19</v>
      </c>
      <c r="B40" s="286"/>
      <c r="C40" s="289">
        <f>+A41</f>
        <v>34</v>
      </c>
      <c r="D40" s="289"/>
      <c r="E40" s="288"/>
      <c r="F40" s="287">
        <f>+A43</f>
        <v>35</v>
      </c>
      <c r="G40" s="289"/>
      <c r="H40" s="288"/>
      <c r="I40" s="287">
        <f>+A45</f>
        <v>36</v>
      </c>
      <c r="J40" s="289"/>
      <c r="K40" s="288"/>
      <c r="L40" s="41" t="s">
        <v>267</v>
      </c>
      <c r="M40" s="42" t="s">
        <v>268</v>
      </c>
      <c r="N40" s="42" t="s">
        <v>269</v>
      </c>
      <c r="O40" s="42" t="s">
        <v>270</v>
      </c>
      <c r="P40" s="43" t="s">
        <v>271</v>
      </c>
      <c r="Q40" s="287" t="s">
        <v>272</v>
      </c>
      <c r="R40" s="288"/>
      <c r="S40" s="287" t="s">
        <v>273</v>
      </c>
      <c r="T40" s="289"/>
      <c r="U40" s="288"/>
      <c r="V40" s="287" t="s">
        <v>274</v>
      </c>
      <c r="W40" s="288"/>
    </row>
    <row r="41" spans="1:26" ht="15" customHeight="1">
      <c r="A41" s="293">
        <v>34</v>
      </c>
      <c r="B41" s="295" t="str">
        <f>'参加チーム名'!C43</f>
        <v>荒町朝練　母魂（ままたま）</v>
      </c>
      <c r="C41" s="291"/>
      <c r="D41" s="291"/>
      <c r="E41" s="292"/>
      <c r="F41" s="290" t="str">
        <f>IF(F42=""," ",IF(F42&gt;H42,"○",IF(F42&lt;H42,"×","△")))</f>
        <v>×</v>
      </c>
      <c r="G41" s="283"/>
      <c r="H41" s="284"/>
      <c r="I41" s="290" t="str">
        <f>IF(I42=""," ",IF(I42&gt;K42,"○",IF(I42&lt;K42,"×","△")))</f>
        <v>×</v>
      </c>
      <c r="J41" s="283"/>
      <c r="K41" s="284"/>
      <c r="L41" s="281">
        <f>IF(F42&gt;H42,1,0)+IF(I42&gt;K42,1,0)</f>
        <v>0</v>
      </c>
      <c r="M41" s="283" t="s">
        <v>266</v>
      </c>
      <c r="N41" s="283">
        <f>IF(F42+H42&gt;0,IF(F42=H42,1,0),0)+IF(I42+K42&gt;0,IF(I42=K42,1,0),0)</f>
        <v>0</v>
      </c>
      <c r="O41" s="283" t="s">
        <v>266</v>
      </c>
      <c r="P41" s="284">
        <f>IF(F42&lt;H42,1,0)+IF(I42&lt;K42,1,0)</f>
        <v>2</v>
      </c>
      <c r="Q41" s="281">
        <f>L41*2+N41*1</f>
        <v>0</v>
      </c>
      <c r="R41" s="284"/>
      <c r="S41" s="131" t="s">
        <v>275</v>
      </c>
      <c r="T41" s="283">
        <f>F42+I42</f>
        <v>6</v>
      </c>
      <c r="U41" s="284"/>
      <c r="V41" s="275">
        <v>3</v>
      </c>
      <c r="W41" s="276"/>
      <c r="X41" s="44"/>
      <c r="Y41" s="44"/>
      <c r="Z41" s="44"/>
    </row>
    <row r="42" spans="1:23" ht="15" customHeight="1">
      <c r="A42" s="301"/>
      <c r="B42" s="296"/>
      <c r="C42" s="291"/>
      <c r="D42" s="291"/>
      <c r="E42" s="292"/>
      <c r="F42" s="154">
        <v>2</v>
      </c>
      <c r="G42" s="155" t="s">
        <v>49</v>
      </c>
      <c r="H42" s="156">
        <v>5</v>
      </c>
      <c r="I42" s="154">
        <v>4</v>
      </c>
      <c r="J42" s="155" t="s">
        <v>49</v>
      </c>
      <c r="K42" s="156">
        <v>6</v>
      </c>
      <c r="L42" s="282"/>
      <c r="M42" s="279"/>
      <c r="N42" s="279"/>
      <c r="O42" s="279"/>
      <c r="P42" s="280"/>
      <c r="Q42" s="282"/>
      <c r="R42" s="280"/>
      <c r="S42" s="132" t="s">
        <v>278</v>
      </c>
      <c r="T42" s="279">
        <f>H42+K42</f>
        <v>11</v>
      </c>
      <c r="U42" s="280"/>
      <c r="V42" s="277"/>
      <c r="W42" s="278"/>
    </row>
    <row r="43" spans="1:23" ht="15" customHeight="1">
      <c r="A43" s="293">
        <v>35</v>
      </c>
      <c r="B43" s="295" t="str">
        <f>'参加チーム名'!C44</f>
        <v>原町ファイヤーよねちゃんＳ</v>
      </c>
      <c r="C43" s="290" t="str">
        <f>IF(C44=""," ",IF(C44&gt;E44,"○",IF(C44&lt;E44,"×","△")))</f>
        <v>○</v>
      </c>
      <c r="D43" s="283"/>
      <c r="E43" s="284"/>
      <c r="F43" s="291"/>
      <c r="G43" s="291"/>
      <c r="H43" s="292"/>
      <c r="I43" s="290" t="str">
        <f>IF(I44=""," ",IF(I44&gt;K44,"○",IF(I44&lt;K44,"×","△")))</f>
        <v>○</v>
      </c>
      <c r="J43" s="283"/>
      <c r="K43" s="284"/>
      <c r="L43" s="281">
        <f>IF(C44&gt;E44,1,0)+IF(I44&gt;K44,1,0)</f>
        <v>2</v>
      </c>
      <c r="M43" s="283" t="s">
        <v>266</v>
      </c>
      <c r="N43" s="283">
        <f>IF(C44+E44&gt;0,IF(C44=E44,1,0),0)+IF(I44+K44&gt;0,IF(I44=K44,1,0),0)</f>
        <v>0</v>
      </c>
      <c r="O43" s="283" t="s">
        <v>266</v>
      </c>
      <c r="P43" s="284">
        <f>IF(C44&lt;E44,1,0)+IF(I44&lt;K44,1,0)</f>
        <v>0</v>
      </c>
      <c r="Q43" s="281">
        <f>L43*2+N43*1</f>
        <v>4</v>
      </c>
      <c r="R43" s="284"/>
      <c r="S43" s="131" t="s">
        <v>275</v>
      </c>
      <c r="T43" s="283">
        <f>C44+I44</f>
        <v>11</v>
      </c>
      <c r="U43" s="284"/>
      <c r="V43" s="275">
        <v>1</v>
      </c>
      <c r="W43" s="276"/>
    </row>
    <row r="44" spans="1:23" ht="15" customHeight="1">
      <c r="A44" s="301"/>
      <c r="B44" s="296"/>
      <c r="C44" s="155">
        <f>H42</f>
        <v>5</v>
      </c>
      <c r="D44" s="155" t="s">
        <v>50</v>
      </c>
      <c r="E44" s="156">
        <f>F42</f>
        <v>2</v>
      </c>
      <c r="F44" s="291"/>
      <c r="G44" s="291"/>
      <c r="H44" s="292"/>
      <c r="I44" s="154">
        <v>6</v>
      </c>
      <c r="J44" s="155" t="s">
        <v>49</v>
      </c>
      <c r="K44" s="156">
        <v>5</v>
      </c>
      <c r="L44" s="282"/>
      <c r="M44" s="279"/>
      <c r="N44" s="279"/>
      <c r="O44" s="279"/>
      <c r="P44" s="280"/>
      <c r="Q44" s="282"/>
      <c r="R44" s="280"/>
      <c r="S44" s="132" t="s">
        <v>278</v>
      </c>
      <c r="T44" s="279">
        <f>E44+K44</f>
        <v>7</v>
      </c>
      <c r="U44" s="280"/>
      <c r="V44" s="277"/>
      <c r="W44" s="278"/>
    </row>
    <row r="45" spans="1:23" ht="15" customHeight="1">
      <c r="A45" s="293">
        <v>36</v>
      </c>
      <c r="B45" s="295" t="str">
        <f>'参加チーム名'!C45</f>
        <v>杉小キャイーンフラワーズ</v>
      </c>
      <c r="C45" s="290" t="str">
        <f>IF(C46=""," ",IF(C46&gt;E46,"○",IF(C46&lt;E46,"×","△")))</f>
        <v>○</v>
      </c>
      <c r="D45" s="283"/>
      <c r="E45" s="284"/>
      <c r="F45" s="290" t="str">
        <f>IF(F46=""," ",IF(F46&gt;H46,"○",IF(F46&lt;H46,"×","△")))</f>
        <v>×</v>
      </c>
      <c r="G45" s="283"/>
      <c r="H45" s="284"/>
      <c r="I45" s="291"/>
      <c r="J45" s="291"/>
      <c r="K45" s="292"/>
      <c r="L45" s="281">
        <f>IF(C46&gt;E46,1,0)+IF(F46&gt;H46,1,0)</f>
        <v>1</v>
      </c>
      <c r="M45" s="283" t="s">
        <v>266</v>
      </c>
      <c r="N45" s="283">
        <f>IF(C46+E46&gt;0,IF(C46=E46,1,0),0)+IF(F46+H46&gt;0,IF(F46=H46,1,0),0)</f>
        <v>0</v>
      </c>
      <c r="O45" s="283" t="s">
        <v>266</v>
      </c>
      <c r="P45" s="284">
        <f>IF(C46&lt;E46,1,0)+IF(F46&lt;H46,1,0)</f>
        <v>1</v>
      </c>
      <c r="Q45" s="281">
        <f>L45*2+N45*1</f>
        <v>2</v>
      </c>
      <c r="R45" s="284"/>
      <c r="S45" s="131" t="s">
        <v>275</v>
      </c>
      <c r="T45" s="283">
        <f>C46+F46</f>
        <v>11</v>
      </c>
      <c r="U45" s="284"/>
      <c r="V45" s="275">
        <v>2</v>
      </c>
      <c r="W45" s="276"/>
    </row>
    <row r="46" spans="1:23" ht="15" customHeight="1">
      <c r="A46" s="300"/>
      <c r="B46" s="296"/>
      <c r="C46" s="155">
        <f>K42</f>
        <v>6</v>
      </c>
      <c r="D46" s="155" t="s">
        <v>50</v>
      </c>
      <c r="E46" s="156">
        <f>I42</f>
        <v>4</v>
      </c>
      <c r="F46" s="155">
        <f>K44</f>
        <v>5</v>
      </c>
      <c r="G46" s="155" t="s">
        <v>50</v>
      </c>
      <c r="H46" s="156">
        <f>I44</f>
        <v>6</v>
      </c>
      <c r="I46" s="291"/>
      <c r="J46" s="291"/>
      <c r="K46" s="292"/>
      <c r="L46" s="282"/>
      <c r="M46" s="279"/>
      <c r="N46" s="279"/>
      <c r="O46" s="279"/>
      <c r="P46" s="280"/>
      <c r="Q46" s="282"/>
      <c r="R46" s="280"/>
      <c r="S46" s="132" t="s">
        <v>278</v>
      </c>
      <c r="T46" s="279">
        <f>E46+H46</f>
        <v>10</v>
      </c>
      <c r="U46" s="280"/>
      <c r="V46" s="277"/>
      <c r="W46" s="278"/>
    </row>
  </sheetData>
  <mergeCells count="216">
    <mergeCell ref="A14:B14"/>
    <mergeCell ref="Y19:Z20"/>
    <mergeCell ref="W20:X20"/>
    <mergeCell ref="I21:K21"/>
    <mergeCell ref="L21:N22"/>
    <mergeCell ref="Q21:Q22"/>
    <mergeCell ref="R21:R22"/>
    <mergeCell ref="S21:S22"/>
    <mergeCell ref="T21:U22"/>
    <mergeCell ref="W21:X21"/>
    <mergeCell ref="Y21:Z22"/>
    <mergeCell ref="Y17:Z18"/>
    <mergeCell ref="W18:X18"/>
    <mergeCell ref="F19:H19"/>
    <mergeCell ref="I19:K20"/>
    <mergeCell ref="L19:N19"/>
    <mergeCell ref="Q19:Q20"/>
    <mergeCell ref="R19:R20"/>
    <mergeCell ref="S19:S20"/>
    <mergeCell ref="T19:U20"/>
    <mergeCell ref="W19:X19"/>
    <mergeCell ref="Y15:Z16"/>
    <mergeCell ref="W16:X16"/>
    <mergeCell ref="C17:E17"/>
    <mergeCell ref="F17:H18"/>
    <mergeCell ref="L17:N17"/>
    <mergeCell ref="Q17:Q18"/>
    <mergeCell ref="R17:R18"/>
    <mergeCell ref="S17:S18"/>
    <mergeCell ref="T17:U18"/>
    <mergeCell ref="W17:X17"/>
    <mergeCell ref="Y14:Z14"/>
    <mergeCell ref="A15:A16"/>
    <mergeCell ref="B15:B16"/>
    <mergeCell ref="C15:E16"/>
    <mergeCell ref="F15:H15"/>
    <mergeCell ref="I15:K15"/>
    <mergeCell ref="L15:N15"/>
    <mergeCell ref="O15:O16"/>
    <mergeCell ref="P15:P16"/>
    <mergeCell ref="V45:W46"/>
    <mergeCell ref="T46:U46"/>
    <mergeCell ref="V41:W42"/>
    <mergeCell ref="Q40:R40"/>
    <mergeCell ref="S40:U40"/>
    <mergeCell ref="V40:W40"/>
    <mergeCell ref="T41:U41"/>
    <mergeCell ref="T42:U42"/>
    <mergeCell ref="T45:U45"/>
    <mergeCell ref="Q41:R42"/>
    <mergeCell ref="C14:E14"/>
    <mergeCell ref="F14:H14"/>
    <mergeCell ref="I14:K14"/>
    <mergeCell ref="L14:N14"/>
    <mergeCell ref="T14:U14"/>
    <mergeCell ref="V14:X14"/>
    <mergeCell ref="R15:R16"/>
    <mergeCell ref="N45:N46"/>
    <mergeCell ref="O45:O46"/>
    <mergeCell ref="P45:P46"/>
    <mergeCell ref="Q45:R46"/>
    <mergeCell ref="T43:U43"/>
    <mergeCell ref="V43:W44"/>
    <mergeCell ref="T44:U44"/>
    <mergeCell ref="A45:A46"/>
    <mergeCell ref="B45:B46"/>
    <mergeCell ref="C45:E45"/>
    <mergeCell ref="F45:H45"/>
    <mergeCell ref="I45:K46"/>
    <mergeCell ref="L45:L46"/>
    <mergeCell ref="M45:M46"/>
    <mergeCell ref="N43:N44"/>
    <mergeCell ref="I43:K43"/>
    <mergeCell ref="L43:L44"/>
    <mergeCell ref="M43:M44"/>
    <mergeCell ref="A43:A44"/>
    <mergeCell ref="B43:B44"/>
    <mergeCell ref="C43:E43"/>
    <mergeCell ref="F43:H44"/>
    <mergeCell ref="O43:O44"/>
    <mergeCell ref="P43:P44"/>
    <mergeCell ref="Q43:R44"/>
    <mergeCell ref="F41:H41"/>
    <mergeCell ref="N41:N42"/>
    <mergeCell ref="O41:O42"/>
    <mergeCell ref="P41:P42"/>
    <mergeCell ref="I41:K41"/>
    <mergeCell ref="L41:L42"/>
    <mergeCell ref="M41:M42"/>
    <mergeCell ref="A40:B40"/>
    <mergeCell ref="C40:E40"/>
    <mergeCell ref="F40:H40"/>
    <mergeCell ref="I40:K40"/>
    <mergeCell ref="A41:A42"/>
    <mergeCell ref="B41:B42"/>
    <mergeCell ref="C41:E42"/>
    <mergeCell ref="T32:U32"/>
    <mergeCell ref="M34:M35"/>
    <mergeCell ref="N34:N35"/>
    <mergeCell ref="Q34:R35"/>
    <mergeCell ref="A36:A37"/>
    <mergeCell ref="B36:B37"/>
    <mergeCell ref="C36:E36"/>
    <mergeCell ref="V32:W33"/>
    <mergeCell ref="T33:U33"/>
    <mergeCell ref="T34:U34"/>
    <mergeCell ref="V34:W35"/>
    <mergeCell ref="T35:U35"/>
    <mergeCell ref="V36:W37"/>
    <mergeCell ref="T37:U37"/>
    <mergeCell ref="Q36:R37"/>
    <mergeCell ref="T36:U36"/>
    <mergeCell ref="A21:A22"/>
    <mergeCell ref="B21:B22"/>
    <mergeCell ref="C21:E21"/>
    <mergeCell ref="F21:H21"/>
    <mergeCell ref="A31:B31"/>
    <mergeCell ref="Q31:R31"/>
    <mergeCell ref="S31:U31"/>
    <mergeCell ref="V31:W31"/>
    <mergeCell ref="P17:P18"/>
    <mergeCell ref="O17:O18"/>
    <mergeCell ref="S15:S16"/>
    <mergeCell ref="T15:U16"/>
    <mergeCell ref="Q15:Q16"/>
    <mergeCell ref="F36:H36"/>
    <mergeCell ref="I34:K34"/>
    <mergeCell ref="O34:O35"/>
    <mergeCell ref="P34:P35"/>
    <mergeCell ref="I36:K37"/>
    <mergeCell ref="P36:P37"/>
    <mergeCell ref="O36:O37"/>
    <mergeCell ref="L36:L37"/>
    <mergeCell ref="M36:M37"/>
    <mergeCell ref="N36:N37"/>
    <mergeCell ref="L34:L35"/>
    <mergeCell ref="A34:A35"/>
    <mergeCell ref="B34:B35"/>
    <mergeCell ref="C34:E34"/>
    <mergeCell ref="F34:H35"/>
    <mergeCell ref="P32:P33"/>
    <mergeCell ref="L32:L33"/>
    <mergeCell ref="M32:M33"/>
    <mergeCell ref="N32:N33"/>
    <mergeCell ref="O32:O33"/>
    <mergeCell ref="A1:Z1"/>
    <mergeCell ref="C31:E31"/>
    <mergeCell ref="F31:H31"/>
    <mergeCell ref="I31:K31"/>
    <mergeCell ref="I8:K8"/>
    <mergeCell ref="O8:O9"/>
    <mergeCell ref="P8:P9"/>
    <mergeCell ref="A6:A7"/>
    <mergeCell ref="B6:B7"/>
    <mergeCell ref="C6:E7"/>
    <mergeCell ref="F6:H6"/>
    <mergeCell ref="I6:K6"/>
    <mergeCell ref="O6:O7"/>
    <mergeCell ref="P6:P7"/>
    <mergeCell ref="L6:L7"/>
    <mergeCell ref="M6:M7"/>
    <mergeCell ref="N6:N7"/>
    <mergeCell ref="A8:A9"/>
    <mergeCell ref="B8:B9"/>
    <mergeCell ref="C8:E8"/>
    <mergeCell ref="F8:H9"/>
    <mergeCell ref="L10:L11"/>
    <mergeCell ref="M10:M11"/>
    <mergeCell ref="A10:A11"/>
    <mergeCell ref="B10:B11"/>
    <mergeCell ref="C10:E10"/>
    <mergeCell ref="F10:H10"/>
    <mergeCell ref="I10:K11"/>
    <mergeCell ref="I17:K17"/>
    <mergeCell ref="A17:A18"/>
    <mergeCell ref="B17:B18"/>
    <mergeCell ref="O19:O20"/>
    <mergeCell ref="Q32:R33"/>
    <mergeCell ref="P19:P20"/>
    <mergeCell ref="A19:A20"/>
    <mergeCell ref="B19:B20"/>
    <mergeCell ref="C19:E19"/>
    <mergeCell ref="A32:A33"/>
    <mergeCell ref="B32:B33"/>
    <mergeCell ref="C32:E33"/>
    <mergeCell ref="F32:H32"/>
    <mergeCell ref="I32:K32"/>
    <mergeCell ref="W22:X22"/>
    <mergeCell ref="N10:N11"/>
    <mergeCell ref="Q10:R11"/>
    <mergeCell ref="P10:P11"/>
    <mergeCell ref="T10:U10"/>
    <mergeCell ref="V10:W11"/>
    <mergeCell ref="T11:U11"/>
    <mergeCell ref="W15:X15"/>
    <mergeCell ref="O21:O22"/>
    <mergeCell ref="P21:P22"/>
    <mergeCell ref="T6:U6"/>
    <mergeCell ref="O10:O11"/>
    <mergeCell ref="V6:W7"/>
    <mergeCell ref="T7:U7"/>
    <mergeCell ref="T8:U8"/>
    <mergeCell ref="V8:W9"/>
    <mergeCell ref="T9:U9"/>
    <mergeCell ref="Q6:R7"/>
    <mergeCell ref="L8:L9"/>
    <mergeCell ref="M8:M9"/>
    <mergeCell ref="N8:N9"/>
    <mergeCell ref="Q8:R9"/>
    <mergeCell ref="A5:B5"/>
    <mergeCell ref="Q5:R5"/>
    <mergeCell ref="S5:U5"/>
    <mergeCell ref="V5:W5"/>
    <mergeCell ref="C5:E5"/>
    <mergeCell ref="F5:H5"/>
    <mergeCell ref="I5:K5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portrait" paperSize="9"/>
  <ignoredErrors>
    <ignoredError sqref="C9 C18 C20 F20 C35 C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4"/>
  <sheetViews>
    <sheetView showGridLines="0" zoomScale="75" zoomScaleNormal="75" workbookViewId="0" topLeftCell="A1">
      <selection activeCell="A3" sqref="A3"/>
    </sheetView>
  </sheetViews>
  <sheetFormatPr defaultColWidth="8.796875" defaultRowHeight="14.25" customHeight="1"/>
  <cols>
    <col min="1" max="1" width="4.5" style="3" customWidth="1"/>
    <col min="2" max="2" width="31.09765625" style="79" customWidth="1"/>
    <col min="3" max="5" width="3.69921875" style="3" customWidth="1"/>
    <col min="6" max="6" width="3.69921875" style="80" customWidth="1"/>
    <col min="7" max="8" width="3.69921875" style="3" customWidth="1"/>
    <col min="9" max="9" width="3.69921875" style="80" customWidth="1"/>
    <col min="10" max="11" width="3.69921875" style="3" customWidth="1"/>
    <col min="12" max="12" width="3.69921875" style="80" customWidth="1"/>
    <col min="13" max="29" width="3.69921875" style="3" customWidth="1"/>
    <col min="30" max="30" width="3.69921875" style="81" customWidth="1"/>
    <col min="31" max="32" width="3.69921875" style="82" customWidth="1"/>
    <col min="33" max="33" width="3.69921875" style="81" customWidth="1"/>
    <col min="34" max="34" width="3.69921875" style="83" customWidth="1"/>
    <col min="35" max="35" width="3.69921875" style="82" customWidth="1"/>
    <col min="36" max="36" width="3.69921875" style="81" customWidth="1"/>
    <col min="37" max="37" width="3.69921875" style="83" customWidth="1"/>
    <col min="38" max="39" width="3.69921875" style="82" customWidth="1"/>
    <col min="40" max="40" width="31.09765625" style="84" customWidth="1"/>
    <col min="41" max="16384" width="3.3984375" style="3" customWidth="1"/>
  </cols>
  <sheetData>
    <row r="1" spans="2:40" ht="14.25" customHeight="1">
      <c r="B1" s="314" t="s">
        <v>88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</row>
    <row r="2" spans="2:40" ht="14.25" customHeight="1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</row>
    <row r="3" spans="1:40" ht="14.25" customHeight="1">
      <c r="A3" s="3" t="s">
        <v>281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2:40" ht="14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8:40" ht="14.25" customHeight="1">
      <c r="H5" s="315" t="s">
        <v>195</v>
      </c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78"/>
      <c r="W5" s="78"/>
      <c r="X5" s="78"/>
      <c r="AB5" s="81"/>
      <c r="AC5" s="82"/>
      <c r="AD5" s="82"/>
      <c r="AE5" s="81"/>
      <c r="AF5" s="83"/>
      <c r="AG5" s="82"/>
      <c r="AH5" s="81"/>
      <c r="AI5" s="83"/>
      <c r="AJ5" s="82"/>
      <c r="AK5" s="82"/>
      <c r="AL5" s="84"/>
      <c r="AM5" s="3"/>
      <c r="AN5" s="3"/>
    </row>
    <row r="6" spans="8:40" ht="14.25" customHeight="1"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85"/>
      <c r="W6" s="85"/>
      <c r="X6" s="85"/>
      <c r="AB6" s="80"/>
      <c r="AC6" s="82"/>
      <c r="AD6" s="82"/>
      <c r="AE6" s="81"/>
      <c r="AF6" s="83"/>
      <c r="AG6" s="86"/>
      <c r="AH6" s="87"/>
      <c r="AI6" s="83"/>
      <c r="AJ6" s="82"/>
      <c r="AK6" s="82"/>
      <c r="AL6" s="84"/>
      <c r="AM6" s="3"/>
      <c r="AN6" s="3"/>
    </row>
    <row r="7" spans="2:31" ht="14.25" customHeight="1">
      <c r="B7" s="79" t="s">
        <v>248</v>
      </c>
      <c r="S7" s="88"/>
      <c r="T7" s="88"/>
      <c r="U7" s="88"/>
      <c r="V7" s="88"/>
      <c r="W7" s="88"/>
      <c r="X7" s="88"/>
      <c r="Y7" s="88"/>
      <c r="Z7" s="88"/>
      <c r="AE7" s="83"/>
    </row>
    <row r="8" spans="2:30" ht="14.25" customHeight="1" thickBot="1">
      <c r="B8" s="304" t="str">
        <f>'参加チーム名'!C5</f>
        <v>杉小キャイーンブラザーズ</v>
      </c>
      <c r="C8" s="219"/>
      <c r="D8" s="220"/>
      <c r="E8" s="220"/>
      <c r="F8" s="221"/>
      <c r="G8" s="220"/>
      <c r="H8" s="220"/>
      <c r="I8" s="80">
        <v>11</v>
      </c>
      <c r="S8" s="92"/>
      <c r="T8" s="92"/>
      <c r="U8" s="92"/>
      <c r="V8" s="92"/>
      <c r="W8" s="92"/>
      <c r="X8" s="92"/>
      <c r="Y8" s="92"/>
      <c r="Z8" s="92"/>
      <c r="AD8" s="80"/>
    </row>
    <row r="9" spans="2:26" ht="14.25" customHeight="1" thickTop="1">
      <c r="B9" s="305"/>
      <c r="I9" s="222"/>
      <c r="S9" s="92"/>
      <c r="T9" s="92"/>
      <c r="U9" s="92"/>
      <c r="V9" s="92"/>
      <c r="W9" s="92"/>
      <c r="X9" s="92"/>
      <c r="Y9" s="92"/>
      <c r="Z9" s="92"/>
    </row>
    <row r="10" spans="9:26" ht="14.25" customHeight="1" thickBot="1">
      <c r="I10" s="223" t="s">
        <v>100</v>
      </c>
      <c r="J10" s="220"/>
      <c r="K10" s="220"/>
      <c r="L10" s="80">
        <v>12</v>
      </c>
      <c r="P10" s="95"/>
      <c r="Q10" s="95"/>
      <c r="R10" s="95"/>
      <c r="S10" s="96"/>
      <c r="T10" s="92"/>
      <c r="U10" s="92"/>
      <c r="V10" s="92"/>
      <c r="W10" s="92"/>
      <c r="X10" s="92"/>
      <c r="Y10" s="92"/>
      <c r="Z10" s="92"/>
    </row>
    <row r="11" spans="2:41" ht="14.25" customHeight="1" thickTop="1">
      <c r="B11" s="79" t="s">
        <v>133</v>
      </c>
      <c r="H11" s="94"/>
      <c r="I11" s="115"/>
      <c r="L11" s="222"/>
      <c r="M11" s="80"/>
      <c r="N11" s="80"/>
      <c r="O11" s="80"/>
      <c r="S11" s="96"/>
      <c r="T11" s="92"/>
      <c r="U11" s="92"/>
      <c r="V11" s="92"/>
      <c r="W11" s="92"/>
      <c r="X11" s="92"/>
      <c r="Y11" s="92"/>
      <c r="Z11" s="92"/>
      <c r="AA11" s="92"/>
      <c r="AD11" s="3"/>
      <c r="AE11" s="81"/>
      <c r="AG11" s="82"/>
      <c r="AH11" s="81"/>
      <c r="AI11" s="83"/>
      <c r="AJ11" s="82"/>
      <c r="AK11" s="81"/>
      <c r="AL11" s="83"/>
      <c r="AN11" s="82"/>
      <c r="AO11" s="84"/>
    </row>
    <row r="12" spans="2:41" ht="14.25" customHeight="1">
      <c r="B12" s="304" t="str">
        <f>'参加チーム名'!C18</f>
        <v>Ｇ．Ｔ．Ｏ．☆ＡＳＵＣＯＭＥ</v>
      </c>
      <c r="C12" s="89"/>
      <c r="D12" s="90"/>
      <c r="E12" s="90"/>
      <c r="H12" s="94"/>
      <c r="I12" s="115"/>
      <c r="L12" s="222"/>
      <c r="M12" s="80"/>
      <c r="N12" s="80"/>
      <c r="O12" s="80"/>
      <c r="T12" s="92"/>
      <c r="U12" s="92"/>
      <c r="V12" s="92"/>
      <c r="W12" s="92"/>
      <c r="X12" s="92"/>
      <c r="Y12" s="92"/>
      <c r="Z12" s="92"/>
      <c r="AA12" s="92"/>
      <c r="AD12" s="3"/>
      <c r="AE12" s="81"/>
      <c r="AG12" s="82"/>
      <c r="AH12" s="81"/>
      <c r="AI12" s="83"/>
      <c r="AJ12" s="82"/>
      <c r="AK12" s="81"/>
      <c r="AL12" s="83"/>
      <c r="AN12" s="82"/>
      <c r="AO12" s="84"/>
    </row>
    <row r="13" spans="2:41" ht="14.25" customHeight="1">
      <c r="B13" s="305"/>
      <c r="E13" s="97"/>
      <c r="F13" s="98"/>
      <c r="G13" s="97"/>
      <c r="H13" s="97"/>
      <c r="I13" s="80">
        <v>0</v>
      </c>
      <c r="L13" s="237"/>
      <c r="M13" s="100"/>
      <c r="N13" s="80"/>
      <c r="O13" s="80"/>
      <c r="T13" s="92"/>
      <c r="U13" s="92"/>
      <c r="V13" s="92"/>
      <c r="W13" s="92"/>
      <c r="X13" s="92"/>
      <c r="Y13" s="92"/>
      <c r="Z13" s="92"/>
      <c r="AA13" s="92"/>
      <c r="AD13" s="3"/>
      <c r="AE13" s="81"/>
      <c r="AG13" s="82"/>
      <c r="AH13" s="81"/>
      <c r="AI13" s="83"/>
      <c r="AJ13" s="82"/>
      <c r="AK13" s="81"/>
      <c r="AL13" s="83"/>
      <c r="AN13" s="82"/>
      <c r="AO13" s="84"/>
    </row>
    <row r="14" spans="12:41" ht="14.25" customHeight="1" thickBot="1">
      <c r="L14" s="223" t="s">
        <v>108</v>
      </c>
      <c r="M14" s="238"/>
      <c r="N14" s="80">
        <v>10</v>
      </c>
      <c r="O14" s="80"/>
      <c r="T14" s="92"/>
      <c r="U14" s="92"/>
      <c r="V14" s="92"/>
      <c r="W14" s="92"/>
      <c r="X14" s="92"/>
      <c r="Y14" s="92"/>
      <c r="Z14" s="92"/>
      <c r="AA14" s="92"/>
      <c r="AD14" s="3"/>
      <c r="AE14" s="81"/>
      <c r="AG14" s="82"/>
      <c r="AH14" s="81"/>
      <c r="AI14" s="83"/>
      <c r="AJ14" s="82"/>
      <c r="AK14" s="81"/>
      <c r="AL14" s="83"/>
      <c r="AN14" s="82"/>
      <c r="AO14" s="84"/>
    </row>
    <row r="15" spans="2:41" ht="14.25" customHeight="1" thickTop="1">
      <c r="B15" s="79" t="s">
        <v>250</v>
      </c>
      <c r="H15" s="82"/>
      <c r="K15" s="94"/>
      <c r="L15" s="100"/>
      <c r="M15" s="100"/>
      <c r="N15" s="237"/>
      <c r="O15" s="100"/>
      <c r="S15" s="102"/>
      <c r="T15" s="102"/>
      <c r="U15" s="102"/>
      <c r="V15" s="103"/>
      <c r="W15" s="104"/>
      <c r="X15" s="104"/>
      <c r="Y15" s="104"/>
      <c r="Z15" s="104"/>
      <c r="AA15" s="104"/>
      <c r="AD15" s="3"/>
      <c r="AE15" s="81"/>
      <c r="AF15" s="3"/>
      <c r="AG15" s="3"/>
      <c r="AH15" s="100"/>
      <c r="AI15" s="83"/>
      <c r="AJ15" s="83"/>
      <c r="AK15" s="81"/>
      <c r="AL15" s="83"/>
      <c r="AN15" s="82"/>
      <c r="AO15" s="84"/>
    </row>
    <row r="16" spans="2:41" ht="14.25" customHeight="1" thickBot="1">
      <c r="B16" s="304" t="str">
        <f>'参加チーム名'!C14</f>
        <v>Ｐｃｈａｎｓ</v>
      </c>
      <c r="C16" s="219"/>
      <c r="D16" s="220"/>
      <c r="E16" s="220"/>
      <c r="F16" s="221"/>
      <c r="G16" s="220"/>
      <c r="H16" s="224"/>
      <c r="I16" s="80">
        <v>11</v>
      </c>
      <c r="K16" s="94"/>
      <c r="M16" s="106"/>
      <c r="N16" s="249"/>
      <c r="O16" s="106"/>
      <c r="S16" s="75"/>
      <c r="T16" s="75"/>
      <c r="U16" s="75"/>
      <c r="V16" s="107"/>
      <c r="W16" s="102"/>
      <c r="X16" s="102"/>
      <c r="Z16" s="104"/>
      <c r="AA16" s="104"/>
      <c r="AD16" s="3"/>
      <c r="AE16" s="81"/>
      <c r="AF16" s="3"/>
      <c r="AG16" s="3"/>
      <c r="AH16" s="100"/>
      <c r="AI16" s="83"/>
      <c r="AJ16" s="83"/>
      <c r="AK16" s="81"/>
      <c r="AL16" s="83"/>
      <c r="AN16" s="82"/>
      <c r="AO16" s="84"/>
    </row>
    <row r="17" spans="2:41" ht="14.25" customHeight="1" thickTop="1">
      <c r="B17" s="305"/>
      <c r="I17" s="222"/>
      <c r="K17" s="94"/>
      <c r="L17" s="100"/>
      <c r="M17" s="100"/>
      <c r="N17" s="237"/>
      <c r="O17" s="100"/>
      <c r="S17" s="75"/>
      <c r="T17" s="75"/>
      <c r="U17" s="75"/>
      <c r="W17" s="75"/>
      <c r="X17" s="75"/>
      <c r="Y17" s="74"/>
      <c r="AD17" s="3"/>
      <c r="AE17" s="100"/>
      <c r="AF17" s="99"/>
      <c r="AG17" s="82"/>
      <c r="AH17" s="81"/>
      <c r="AI17" s="83"/>
      <c r="AJ17" s="82"/>
      <c r="AK17" s="81"/>
      <c r="AL17" s="83"/>
      <c r="AN17" s="82"/>
      <c r="AO17" s="84"/>
    </row>
    <row r="18" spans="9:41" ht="14.25" customHeight="1" thickBot="1">
      <c r="I18" s="223" t="s">
        <v>101</v>
      </c>
      <c r="J18" s="220"/>
      <c r="K18" s="225"/>
      <c r="M18" s="80"/>
      <c r="N18" s="250"/>
      <c r="O18" s="95"/>
      <c r="S18" s="108"/>
      <c r="T18" s="108"/>
      <c r="U18" s="108"/>
      <c r="V18" s="100"/>
      <c r="W18" s="75"/>
      <c r="X18" s="75"/>
      <c r="Y18" s="74"/>
      <c r="Z18" s="109"/>
      <c r="AA18" s="109"/>
      <c r="AB18" s="99"/>
      <c r="AC18" s="99"/>
      <c r="AD18" s="99"/>
      <c r="AE18" s="100"/>
      <c r="AF18" s="83"/>
      <c r="AG18" s="82"/>
      <c r="AH18" s="81"/>
      <c r="AI18" s="83"/>
      <c r="AJ18" s="82"/>
      <c r="AK18" s="81"/>
      <c r="AL18" s="83"/>
      <c r="AN18" s="82"/>
      <c r="AO18" s="84"/>
    </row>
    <row r="19" spans="2:41" ht="14.25" customHeight="1" thickTop="1">
      <c r="B19" s="79" t="s">
        <v>193</v>
      </c>
      <c r="H19" s="94"/>
      <c r="J19" s="82"/>
      <c r="K19" s="95"/>
      <c r="L19" s="80">
        <v>0</v>
      </c>
      <c r="M19" s="80"/>
      <c r="N19" s="250"/>
      <c r="O19" s="95"/>
      <c r="Q19" s="3">
        <v>2</v>
      </c>
      <c r="V19" s="96"/>
      <c r="W19" s="108"/>
      <c r="X19" s="108"/>
      <c r="Y19" s="107"/>
      <c r="Z19" s="109"/>
      <c r="AA19" s="109"/>
      <c r="AB19" s="99"/>
      <c r="AC19" s="99"/>
      <c r="AD19" s="99"/>
      <c r="AE19" s="100"/>
      <c r="AF19" s="83"/>
      <c r="AG19" s="82"/>
      <c r="AH19" s="81"/>
      <c r="AI19" s="83"/>
      <c r="AJ19" s="82"/>
      <c r="AK19" s="81"/>
      <c r="AL19" s="83"/>
      <c r="AN19" s="82"/>
      <c r="AO19" s="84"/>
    </row>
    <row r="20" spans="2:41" ht="14.25" customHeight="1">
      <c r="B20" s="304" t="str">
        <f>'参加チーム名'!C22</f>
        <v>夢憧児忍天心（ﾄﾞﾘｰﾑｷｯｽﾞｽｶｲﾊｰﾂ）</v>
      </c>
      <c r="C20" s="89"/>
      <c r="D20" s="90"/>
      <c r="E20" s="90"/>
      <c r="F20" s="91"/>
      <c r="G20" s="90"/>
      <c r="H20" s="110"/>
      <c r="M20" s="80"/>
      <c r="N20" s="243"/>
      <c r="S20" s="100"/>
      <c r="T20" s="100"/>
      <c r="U20" s="100"/>
      <c r="V20" s="96"/>
      <c r="Z20" s="109"/>
      <c r="AA20" s="109"/>
      <c r="AB20" s="99"/>
      <c r="AC20" s="99"/>
      <c r="AD20" s="99"/>
      <c r="AE20" s="100"/>
      <c r="AF20" s="83"/>
      <c r="AG20" s="82"/>
      <c r="AH20" s="81"/>
      <c r="AI20" s="83"/>
      <c r="AJ20" s="82"/>
      <c r="AK20" s="81"/>
      <c r="AL20" s="83"/>
      <c r="AN20" s="82"/>
      <c r="AO20" s="84"/>
    </row>
    <row r="21" spans="2:41" ht="14.25" customHeight="1">
      <c r="B21" s="305"/>
      <c r="I21" s="80">
        <v>4</v>
      </c>
      <c r="J21" s="100"/>
      <c r="K21" s="100"/>
      <c r="L21" s="100"/>
      <c r="M21" s="100"/>
      <c r="N21" s="243"/>
      <c r="P21" s="99"/>
      <c r="S21" s="96"/>
      <c r="T21" s="96"/>
      <c r="U21" s="96"/>
      <c r="V21" s="96"/>
      <c r="W21" s="100"/>
      <c r="X21" s="100"/>
      <c r="Y21" s="100"/>
      <c r="Z21" s="100"/>
      <c r="AA21" s="100"/>
      <c r="AB21" s="99"/>
      <c r="AC21" s="99"/>
      <c r="AD21" s="99"/>
      <c r="AE21" s="100"/>
      <c r="AF21" s="99"/>
      <c r="AG21" s="82"/>
      <c r="AH21" s="81"/>
      <c r="AI21" s="83"/>
      <c r="AJ21" s="82"/>
      <c r="AK21" s="81"/>
      <c r="AL21" s="83"/>
      <c r="AN21" s="82"/>
      <c r="AO21" s="84"/>
    </row>
    <row r="22" spans="10:32" ht="14.25" customHeight="1" thickBot="1">
      <c r="J22" s="99"/>
      <c r="K22" s="99"/>
      <c r="L22" s="111"/>
      <c r="M22" s="95"/>
      <c r="N22" s="223" t="s">
        <v>94</v>
      </c>
      <c r="O22" s="220"/>
      <c r="P22" s="251"/>
      <c r="Q22" s="3">
        <v>10</v>
      </c>
      <c r="R22" s="3">
        <v>10</v>
      </c>
      <c r="S22" s="96"/>
      <c r="T22" s="96"/>
      <c r="U22" s="96"/>
      <c r="V22" s="96"/>
      <c r="W22" s="96"/>
      <c r="X22" s="96"/>
      <c r="Y22" s="88"/>
      <c r="Z22" s="88"/>
      <c r="AA22" s="82"/>
      <c r="AB22" s="82"/>
      <c r="AC22" s="82"/>
      <c r="AD22" s="100"/>
      <c r="AE22" s="83"/>
      <c r="AF22" s="83"/>
    </row>
    <row r="23" spans="2:32" ht="14.25" customHeight="1" thickTop="1">
      <c r="B23" s="79" t="s">
        <v>249</v>
      </c>
      <c r="J23" s="99"/>
      <c r="K23" s="99"/>
      <c r="L23" s="111"/>
      <c r="M23" s="112"/>
      <c r="N23" s="118"/>
      <c r="P23" s="83"/>
      <c r="Q23" s="239" t="s">
        <v>18</v>
      </c>
      <c r="R23" s="99" t="s">
        <v>18</v>
      </c>
      <c r="S23" s="96"/>
      <c r="T23" s="96"/>
      <c r="U23" s="96"/>
      <c r="W23" s="96"/>
      <c r="X23" s="96"/>
      <c r="Y23" s="88"/>
      <c r="Z23" s="88"/>
      <c r="AA23" s="82"/>
      <c r="AB23" s="82"/>
      <c r="AC23" s="82"/>
      <c r="AD23" s="100"/>
      <c r="AE23" s="83"/>
      <c r="AF23" s="83"/>
    </row>
    <row r="24" spans="2:31" ht="14.25" customHeight="1" thickBot="1">
      <c r="B24" s="304" t="str">
        <f>'参加チーム名'!C13</f>
        <v>ブルースターキング</v>
      </c>
      <c r="C24" s="219"/>
      <c r="D24" s="220"/>
      <c r="E24" s="220"/>
      <c r="F24" s="221"/>
      <c r="G24" s="220"/>
      <c r="H24" s="220"/>
      <c r="I24" s="80">
        <v>9</v>
      </c>
      <c r="M24" s="94"/>
      <c r="P24" s="99"/>
      <c r="Q24" s="239">
        <v>0</v>
      </c>
      <c r="R24" s="99">
        <v>7</v>
      </c>
      <c r="S24" s="96"/>
      <c r="T24" s="96"/>
      <c r="U24" s="96"/>
      <c r="W24" s="96"/>
      <c r="X24" s="96"/>
      <c r="Y24" s="88"/>
      <c r="Z24" s="88"/>
      <c r="AD24" s="100"/>
      <c r="AE24" s="3"/>
    </row>
    <row r="25" spans="2:32" ht="14.25" customHeight="1" thickTop="1">
      <c r="B25" s="305"/>
      <c r="I25" s="222"/>
      <c r="L25" s="100"/>
      <c r="M25" s="94"/>
      <c r="Q25" s="239"/>
      <c r="R25" s="99"/>
      <c r="W25" s="96"/>
      <c r="X25" s="96"/>
      <c r="AC25" s="100"/>
      <c r="AD25" s="100"/>
      <c r="AE25" s="100"/>
      <c r="AF25" s="100"/>
    </row>
    <row r="26" spans="2:36" ht="14.25" customHeight="1" thickBot="1">
      <c r="B26" s="114"/>
      <c r="I26" s="223" t="s">
        <v>102</v>
      </c>
      <c r="J26" s="220"/>
      <c r="K26" s="220"/>
      <c r="L26" s="99">
        <v>10</v>
      </c>
      <c r="M26" s="94"/>
      <c r="N26" s="118"/>
      <c r="P26" s="83"/>
      <c r="Q26" s="262"/>
      <c r="R26" s="83"/>
      <c r="AC26" s="99"/>
      <c r="AD26" s="99"/>
      <c r="AE26" s="99"/>
      <c r="AF26" s="99"/>
      <c r="AI26" s="86"/>
      <c r="AJ26" s="87"/>
    </row>
    <row r="27" spans="2:32" ht="14.25" customHeight="1" thickTop="1">
      <c r="B27" s="79" t="s">
        <v>187</v>
      </c>
      <c r="H27" s="94"/>
      <c r="L27" s="222"/>
      <c r="M27" s="94"/>
      <c r="P27" s="99"/>
      <c r="Q27" s="239">
        <v>0</v>
      </c>
      <c r="R27" s="99"/>
      <c r="V27" s="99"/>
      <c r="X27" s="113"/>
      <c r="AC27" s="99"/>
      <c r="AD27" s="99"/>
      <c r="AE27" s="99"/>
      <c r="AF27" s="99"/>
    </row>
    <row r="28" spans="2:22" ht="14.25" customHeight="1">
      <c r="B28" s="304" t="str">
        <f>'参加チーム名'!C25</f>
        <v>白二ビクトリー</v>
      </c>
      <c r="C28" s="89"/>
      <c r="D28" s="90"/>
      <c r="E28" s="90"/>
      <c r="F28" s="91"/>
      <c r="G28" s="90"/>
      <c r="H28" s="110"/>
      <c r="L28" s="222"/>
      <c r="M28" s="94"/>
      <c r="Q28" s="243"/>
      <c r="T28" s="92"/>
      <c r="U28" s="92"/>
      <c r="V28" s="92"/>
    </row>
    <row r="29" spans="2:24" ht="14.25" customHeight="1" thickBot="1">
      <c r="B29" s="305"/>
      <c r="I29" s="80">
        <v>7</v>
      </c>
      <c r="L29" s="222"/>
      <c r="M29" s="94"/>
      <c r="Q29" s="243"/>
      <c r="S29" s="99"/>
      <c r="T29" s="92"/>
      <c r="U29" s="92"/>
      <c r="V29" s="92"/>
      <c r="X29" s="83"/>
    </row>
    <row r="30" spans="12:22" ht="14.25" customHeight="1" thickBot="1">
      <c r="L30" s="223" t="s">
        <v>93</v>
      </c>
      <c r="M30" s="226"/>
      <c r="Q30" s="243"/>
      <c r="S30" s="99"/>
      <c r="T30" s="306" t="s">
        <v>109</v>
      </c>
      <c r="U30" s="307"/>
      <c r="V30" s="92"/>
    </row>
    <row r="31" spans="2:23" ht="14.25" customHeight="1" thickTop="1">
      <c r="B31" s="79" t="s">
        <v>260</v>
      </c>
      <c r="K31" s="94"/>
      <c r="L31" s="115"/>
      <c r="N31" s="108">
        <v>5</v>
      </c>
      <c r="Q31" s="243"/>
      <c r="S31" s="92"/>
      <c r="T31" s="308"/>
      <c r="U31" s="309"/>
      <c r="V31" s="99"/>
      <c r="W31" s="99"/>
    </row>
    <row r="32" spans="2:30" ht="14.25" customHeight="1">
      <c r="B32" s="304" t="str">
        <f>'参加チーム名'!C10</f>
        <v>グリーンヒル</v>
      </c>
      <c r="C32" s="89"/>
      <c r="D32" s="90"/>
      <c r="E32" s="90"/>
      <c r="F32" s="91"/>
      <c r="G32" s="90"/>
      <c r="H32" s="90"/>
      <c r="I32" s="80">
        <v>7</v>
      </c>
      <c r="K32" s="94"/>
      <c r="L32" s="115"/>
      <c r="N32" s="108"/>
      <c r="P32" s="99"/>
      <c r="Q32" s="239"/>
      <c r="R32" s="99"/>
      <c r="S32" s="100"/>
      <c r="T32" s="308"/>
      <c r="U32" s="309"/>
      <c r="V32" s="92"/>
      <c r="W32" s="92"/>
      <c r="AD32" s="80"/>
    </row>
    <row r="33" spans="2:23" ht="14.25" customHeight="1">
      <c r="B33" s="305"/>
      <c r="I33" s="115"/>
      <c r="K33" s="94"/>
      <c r="L33" s="115"/>
      <c r="N33" s="108"/>
      <c r="P33" s="95"/>
      <c r="Q33" s="250"/>
      <c r="R33" s="95"/>
      <c r="S33" s="88"/>
      <c r="T33" s="308"/>
      <c r="U33" s="309"/>
      <c r="V33" s="92"/>
      <c r="W33" s="92"/>
    </row>
    <row r="34" spans="9:23" ht="14.25" customHeight="1" thickBot="1">
      <c r="I34" s="233" t="s">
        <v>103</v>
      </c>
      <c r="J34" s="220"/>
      <c r="K34" s="226"/>
      <c r="L34" s="115"/>
      <c r="P34" s="95"/>
      <c r="Q34" s="250"/>
      <c r="R34" s="95"/>
      <c r="S34" s="96"/>
      <c r="T34" s="308"/>
      <c r="U34" s="309"/>
      <c r="V34" s="92"/>
      <c r="W34" s="92"/>
    </row>
    <row r="35" spans="2:23" ht="14.25" customHeight="1" thickTop="1">
      <c r="B35" s="79" t="s">
        <v>191</v>
      </c>
      <c r="I35" s="234"/>
      <c r="L35" s="80">
        <v>3</v>
      </c>
      <c r="P35" s="95"/>
      <c r="Q35" s="250"/>
      <c r="R35" s="95"/>
      <c r="S35" s="96"/>
      <c r="T35" s="308"/>
      <c r="U35" s="309"/>
      <c r="V35" s="92"/>
      <c r="W35" s="92"/>
    </row>
    <row r="36" spans="2:23" ht="14.25" customHeight="1" thickBot="1">
      <c r="B36" s="304" t="str">
        <f>'参加チーム名'!C19</f>
        <v>原町ファイヤースピリッツ</v>
      </c>
      <c r="C36" s="118"/>
      <c r="I36" s="222"/>
      <c r="P36" s="95"/>
      <c r="Q36" s="250"/>
      <c r="R36" s="95"/>
      <c r="S36" s="96"/>
      <c r="T36" s="308"/>
      <c r="U36" s="309"/>
      <c r="V36" s="92"/>
      <c r="W36" s="92"/>
    </row>
    <row r="37" spans="2:23" ht="14.25" customHeight="1" thickTop="1">
      <c r="B37" s="305"/>
      <c r="C37" s="227"/>
      <c r="D37" s="228"/>
      <c r="E37" s="228"/>
      <c r="F37" s="229"/>
      <c r="G37" s="228"/>
      <c r="H37" s="228"/>
      <c r="I37" s="80">
        <v>9</v>
      </c>
      <c r="P37" s="95"/>
      <c r="Q37" s="250"/>
      <c r="R37" s="95"/>
      <c r="S37" s="96"/>
      <c r="T37" s="308"/>
      <c r="U37" s="309"/>
      <c r="V37" s="92"/>
      <c r="W37" s="92"/>
    </row>
    <row r="38" spans="16:23" ht="14.25" customHeight="1" thickBot="1">
      <c r="P38" s="95"/>
      <c r="Q38" s="223" t="s">
        <v>74</v>
      </c>
      <c r="R38" s="260"/>
      <c r="S38" s="261"/>
      <c r="T38" s="308"/>
      <c r="U38" s="309"/>
      <c r="V38" s="92"/>
      <c r="W38" s="92"/>
    </row>
    <row r="39" spans="2:23" ht="14.25" customHeight="1" thickTop="1">
      <c r="B39" s="79" t="s">
        <v>253</v>
      </c>
      <c r="J39" s="99"/>
      <c r="K39" s="99"/>
      <c r="P39" s="95"/>
      <c r="Q39" s="133"/>
      <c r="R39" s="95"/>
      <c r="S39" s="127"/>
      <c r="T39" s="308"/>
      <c r="U39" s="309"/>
      <c r="V39" s="92"/>
      <c r="W39" s="92"/>
    </row>
    <row r="40" spans="2:23" ht="14.25" customHeight="1" thickBot="1">
      <c r="B40" s="304" t="str">
        <f>'参加チーム名'!C26</f>
        <v>高松ＤＢＣ</v>
      </c>
      <c r="C40" s="219"/>
      <c r="D40" s="220"/>
      <c r="E40" s="220"/>
      <c r="F40" s="221"/>
      <c r="G40" s="220"/>
      <c r="H40" s="220"/>
      <c r="I40" s="80">
        <v>11</v>
      </c>
      <c r="P40" s="95"/>
      <c r="Q40" s="133"/>
      <c r="R40" s="95"/>
      <c r="S40" s="96"/>
      <c r="T40" s="308"/>
      <c r="U40" s="309"/>
      <c r="V40" s="92"/>
      <c r="W40" s="92"/>
    </row>
    <row r="41" spans="2:23" ht="14.25" customHeight="1" thickTop="1">
      <c r="B41" s="305"/>
      <c r="I41" s="222"/>
      <c r="P41" s="95"/>
      <c r="Q41" s="133"/>
      <c r="R41" s="95"/>
      <c r="S41" s="96"/>
      <c r="T41" s="308"/>
      <c r="U41" s="309"/>
      <c r="V41" s="92"/>
      <c r="W41" s="92"/>
    </row>
    <row r="42" spans="9:23" ht="14.25" customHeight="1" thickBot="1">
      <c r="I42" s="223" t="s">
        <v>104</v>
      </c>
      <c r="J42" s="220"/>
      <c r="K42" s="220"/>
      <c r="L42" s="80">
        <v>11</v>
      </c>
      <c r="P42" s="95"/>
      <c r="Q42" s="118"/>
      <c r="S42" s="96"/>
      <c r="T42" s="308"/>
      <c r="U42" s="309"/>
      <c r="V42" s="92"/>
      <c r="W42" s="92"/>
    </row>
    <row r="43" spans="2:23" ht="14.25" customHeight="1" thickTop="1">
      <c r="B43" s="79" t="s">
        <v>194</v>
      </c>
      <c r="H43" s="94"/>
      <c r="L43" s="239"/>
      <c r="M43" s="116"/>
      <c r="N43"/>
      <c r="P43" s="95"/>
      <c r="Q43" s="118"/>
      <c r="S43" s="96"/>
      <c r="T43" s="310"/>
      <c r="U43" s="311"/>
      <c r="V43" s="92"/>
      <c r="W43" s="92"/>
    </row>
    <row r="44" spans="2:26" ht="14.25" customHeight="1">
      <c r="B44" s="304" t="str">
        <f>'参加チーム名'!C16</f>
        <v>ＷＡＮＯドリームズ</v>
      </c>
      <c r="C44" s="89"/>
      <c r="D44" s="90"/>
      <c r="E44" s="90"/>
      <c r="H44" s="94"/>
      <c r="L44" s="239"/>
      <c r="M44" s="116"/>
      <c r="N44"/>
      <c r="P44" s="95"/>
      <c r="Q44" s="133"/>
      <c r="R44" s="95"/>
      <c r="S44" s="96"/>
      <c r="T44" s="310"/>
      <c r="U44" s="311"/>
      <c r="V44" s="92"/>
      <c r="W44" s="92"/>
      <c r="Z44" s="92"/>
    </row>
    <row r="45" spans="2:29" ht="14.25" customHeight="1">
      <c r="B45" s="305"/>
      <c r="E45" s="97"/>
      <c r="F45" s="98"/>
      <c r="G45" s="97"/>
      <c r="H45" s="97"/>
      <c r="I45" s="80">
        <v>7</v>
      </c>
      <c r="L45" s="239"/>
      <c r="M45" s="116"/>
      <c r="N45"/>
      <c r="Q45" s="118"/>
      <c r="S45" s="96"/>
      <c r="T45" s="310"/>
      <c r="U45" s="311"/>
      <c r="Z45" s="92"/>
      <c r="AA45" s="100"/>
      <c r="AB45" s="100"/>
      <c r="AC45" s="100"/>
    </row>
    <row r="46" spans="12:41" ht="14.25" customHeight="1" thickBot="1">
      <c r="L46" s="223" t="s">
        <v>96</v>
      </c>
      <c r="M46" s="240"/>
      <c r="N46" s="116">
        <v>5</v>
      </c>
      <c r="O46" s="80"/>
      <c r="Q46" s="118"/>
      <c r="S46" s="96"/>
      <c r="T46" s="310"/>
      <c r="U46" s="311"/>
      <c r="Z46" s="92"/>
      <c r="AA46" s="92"/>
      <c r="AD46" s="3"/>
      <c r="AE46" s="81"/>
      <c r="AG46" s="82"/>
      <c r="AH46" s="81"/>
      <c r="AI46" s="83"/>
      <c r="AJ46" s="82"/>
      <c r="AK46" s="81"/>
      <c r="AL46" s="83"/>
      <c r="AN46" s="82"/>
      <c r="AO46" s="84"/>
    </row>
    <row r="47" spans="2:41" ht="14.25" customHeight="1" thickBot="1" thickTop="1">
      <c r="B47" s="79" t="s">
        <v>189</v>
      </c>
      <c r="H47" s="82"/>
      <c r="K47" s="94"/>
      <c r="L47" s="115"/>
      <c r="M47" s="117"/>
      <c r="N47" s="116"/>
      <c r="O47" s="80"/>
      <c r="Q47" s="118"/>
      <c r="T47" s="312"/>
      <c r="U47" s="313"/>
      <c r="Z47" s="92"/>
      <c r="AA47" s="92"/>
      <c r="AD47" s="3"/>
      <c r="AE47" s="81"/>
      <c r="AG47" s="82"/>
      <c r="AH47" s="81"/>
      <c r="AI47" s="83"/>
      <c r="AJ47" s="82"/>
      <c r="AK47" s="81"/>
      <c r="AL47" s="83"/>
      <c r="AN47" s="82"/>
      <c r="AO47" s="84"/>
    </row>
    <row r="48" spans="2:41" ht="14.25" customHeight="1" thickBot="1">
      <c r="B48" s="304" t="str">
        <f>'参加チーム名'!C6</f>
        <v>松原エンデバーズＥＸ</v>
      </c>
      <c r="C48" s="219"/>
      <c r="D48" s="220"/>
      <c r="E48" s="220"/>
      <c r="F48" s="221"/>
      <c r="G48" s="220"/>
      <c r="H48" s="224"/>
      <c r="I48" s="80">
        <v>8</v>
      </c>
      <c r="K48" s="94"/>
      <c r="L48" s="115"/>
      <c r="M48" s="117"/>
      <c r="N48" s="116"/>
      <c r="O48" s="80"/>
      <c r="Q48" s="118"/>
      <c r="X48" s="92"/>
      <c r="Y48" s="92"/>
      <c r="Z48" s="92"/>
      <c r="AA48" s="92"/>
      <c r="AD48" s="3"/>
      <c r="AE48" s="81"/>
      <c r="AG48" s="82"/>
      <c r="AH48" s="81"/>
      <c r="AI48" s="83"/>
      <c r="AJ48" s="82"/>
      <c r="AK48" s="81"/>
      <c r="AL48" s="83"/>
      <c r="AN48" s="82"/>
      <c r="AO48" s="84"/>
    </row>
    <row r="49" spans="2:41" ht="14.25" customHeight="1" thickTop="1">
      <c r="B49" s="305"/>
      <c r="I49" s="222"/>
      <c r="K49" s="94"/>
      <c r="L49" s="115"/>
      <c r="M49" s="117"/>
      <c r="N49" s="116"/>
      <c r="O49" s="80"/>
      <c r="Q49" s="118"/>
      <c r="X49" s="92"/>
      <c r="Y49" s="92"/>
      <c r="Z49" s="92"/>
      <c r="AA49" s="92"/>
      <c r="AD49" s="3"/>
      <c r="AE49" s="81"/>
      <c r="AG49" s="82"/>
      <c r="AH49" s="81"/>
      <c r="AI49" s="83"/>
      <c r="AJ49" s="82"/>
      <c r="AK49" s="81"/>
      <c r="AL49" s="83"/>
      <c r="AN49" s="82"/>
      <c r="AO49" s="84"/>
    </row>
    <row r="50" spans="9:41" ht="14.25" customHeight="1" thickBot="1">
      <c r="I50" s="223" t="s">
        <v>105</v>
      </c>
      <c r="J50" s="220"/>
      <c r="K50" s="226"/>
      <c r="L50" s="115"/>
      <c r="M50" s="117"/>
      <c r="N50" s="116"/>
      <c r="O50" s="80"/>
      <c r="Q50" s="118"/>
      <c r="X50" s="99"/>
      <c r="Y50" s="99"/>
      <c r="Z50" s="99"/>
      <c r="AA50" s="99"/>
      <c r="AD50" s="3"/>
      <c r="AE50" s="81"/>
      <c r="AG50" s="82"/>
      <c r="AH50" s="81"/>
      <c r="AI50" s="83"/>
      <c r="AJ50" s="82"/>
      <c r="AK50" s="81"/>
      <c r="AL50" s="83"/>
      <c r="AN50" s="82"/>
      <c r="AO50" s="84"/>
    </row>
    <row r="51" spans="2:41" ht="14.25" customHeight="1" thickTop="1">
      <c r="B51" s="79" t="s">
        <v>192</v>
      </c>
      <c r="H51" s="94"/>
      <c r="I51" s="115"/>
      <c r="L51" s="80">
        <v>8</v>
      </c>
      <c r="M51" s="117"/>
      <c r="N51" s="116"/>
      <c r="O51" s="80"/>
      <c r="Q51" s="118"/>
      <c r="X51" s="88"/>
      <c r="Y51" s="88"/>
      <c r="Z51" s="88"/>
      <c r="AA51" s="88"/>
      <c r="AD51" s="3"/>
      <c r="AE51" s="81"/>
      <c r="AG51" s="99"/>
      <c r="AH51" s="100"/>
      <c r="AI51" s="83"/>
      <c r="AJ51" s="82"/>
      <c r="AK51" s="81"/>
      <c r="AL51" s="83"/>
      <c r="AN51" s="82"/>
      <c r="AO51" s="84"/>
    </row>
    <row r="52" spans="2:41" ht="14.25" customHeight="1">
      <c r="B52" s="304" t="str">
        <f>'参加チーム名'!C11</f>
        <v>月見レッドアーマーズ</v>
      </c>
      <c r="C52" s="89"/>
      <c r="D52" s="90"/>
      <c r="E52" s="90"/>
      <c r="F52" s="91"/>
      <c r="G52" s="90"/>
      <c r="H52" s="110"/>
      <c r="M52" s="117"/>
      <c r="N52" s="116"/>
      <c r="O52" s="106"/>
      <c r="Q52" s="118"/>
      <c r="X52" s="104"/>
      <c r="Y52" s="104"/>
      <c r="Z52" s="104"/>
      <c r="AA52" s="104"/>
      <c r="AB52" s="82"/>
      <c r="AC52" s="82"/>
      <c r="AD52" s="82"/>
      <c r="AE52" s="81"/>
      <c r="AF52" s="3"/>
      <c r="AG52" s="3"/>
      <c r="AH52" s="100"/>
      <c r="AI52" s="83"/>
      <c r="AJ52" s="83"/>
      <c r="AK52" s="81"/>
      <c r="AL52" s="83"/>
      <c r="AN52" s="82"/>
      <c r="AO52" s="84"/>
    </row>
    <row r="53" spans="2:41" ht="14.25" customHeight="1">
      <c r="B53" s="305"/>
      <c r="I53" s="80">
        <v>7</v>
      </c>
      <c r="M53" s="117"/>
      <c r="N53" s="116"/>
      <c r="O53" s="100"/>
      <c r="Q53" s="118"/>
      <c r="X53" s="104"/>
      <c r="Y53" s="104"/>
      <c r="Z53" s="104"/>
      <c r="AA53" s="104"/>
      <c r="AD53" s="3"/>
      <c r="AE53" s="81"/>
      <c r="AF53" s="3"/>
      <c r="AG53" s="3"/>
      <c r="AH53" s="100"/>
      <c r="AI53" s="83"/>
      <c r="AJ53" s="83"/>
      <c r="AK53" s="81"/>
      <c r="AL53" s="83"/>
      <c r="AN53" s="82"/>
      <c r="AO53" s="84"/>
    </row>
    <row r="54" spans="13:41" ht="14.25" customHeight="1" thickBot="1">
      <c r="M54" s="117"/>
      <c r="N54" s="80" t="s">
        <v>107</v>
      </c>
      <c r="O54" s="100"/>
      <c r="Q54" s="118"/>
      <c r="X54" s="102"/>
      <c r="Z54" s="104"/>
      <c r="AA54" s="104"/>
      <c r="AD54" s="3"/>
      <c r="AE54" s="81"/>
      <c r="AF54" s="3"/>
      <c r="AG54" s="3"/>
      <c r="AH54" s="100"/>
      <c r="AI54" s="83"/>
      <c r="AJ54" s="83"/>
      <c r="AK54" s="81"/>
      <c r="AL54" s="83"/>
      <c r="AN54" s="82"/>
      <c r="AO54" s="84"/>
    </row>
    <row r="55" spans="2:41" ht="14.25" customHeight="1" thickTop="1">
      <c r="B55" s="79" t="s">
        <v>252</v>
      </c>
      <c r="M55" s="116"/>
      <c r="N55" s="230"/>
      <c r="O55" s="252"/>
      <c r="P55" s="228"/>
      <c r="X55" s="75"/>
      <c r="Y55" s="74"/>
      <c r="AD55" s="3"/>
      <c r="AE55" s="100"/>
      <c r="AF55" s="99"/>
      <c r="AG55" s="82"/>
      <c r="AH55" s="81"/>
      <c r="AI55" s="83"/>
      <c r="AJ55" s="82"/>
      <c r="AK55" s="81"/>
      <c r="AL55" s="83"/>
      <c r="AN55" s="82"/>
      <c r="AO55" s="84"/>
    </row>
    <row r="56" spans="2:41" ht="14.25" customHeight="1">
      <c r="B56" s="304" t="str">
        <f>'参加チーム名'!C21</f>
        <v>岩沼西ファイターズ</v>
      </c>
      <c r="C56" s="118"/>
      <c r="I56">
        <v>6</v>
      </c>
      <c r="J56"/>
      <c r="K56"/>
      <c r="M56" s="116"/>
      <c r="N56" s="241"/>
      <c r="O56" s="95"/>
      <c r="X56" s="75"/>
      <c r="Y56" s="74"/>
      <c r="Z56" s="109"/>
      <c r="AA56" s="109"/>
      <c r="AB56" s="99"/>
      <c r="AC56" s="99"/>
      <c r="AD56" s="99"/>
      <c r="AE56" s="100"/>
      <c r="AF56" s="83"/>
      <c r="AG56" s="82"/>
      <c r="AH56" s="81"/>
      <c r="AI56" s="83"/>
      <c r="AJ56" s="82"/>
      <c r="AK56" s="81"/>
      <c r="AL56" s="83"/>
      <c r="AN56" s="82"/>
      <c r="AO56" s="84"/>
    </row>
    <row r="57" spans="2:41" ht="14.25" customHeight="1">
      <c r="B57" s="305"/>
      <c r="C57" s="97"/>
      <c r="D57" s="97"/>
      <c r="E57" s="97"/>
      <c r="F57" s="98"/>
      <c r="G57" s="97"/>
      <c r="H57" s="93"/>
      <c r="I57" s="116"/>
      <c r="J57" s="116"/>
      <c r="K57" s="116"/>
      <c r="M57" s="116"/>
      <c r="N57" s="241"/>
      <c r="X57" s="108"/>
      <c r="Y57" s="107"/>
      <c r="Z57" s="109"/>
      <c r="AA57" s="109"/>
      <c r="AB57" s="99"/>
      <c r="AC57" s="99"/>
      <c r="AD57" s="99"/>
      <c r="AE57" s="100"/>
      <c r="AF57" s="83"/>
      <c r="AG57" s="82"/>
      <c r="AH57" s="81"/>
      <c r="AI57" s="83"/>
      <c r="AJ57" s="82"/>
      <c r="AK57" s="81"/>
      <c r="AL57" s="83"/>
      <c r="AN57" s="82"/>
      <c r="AO57" s="84"/>
    </row>
    <row r="58" spans="2:41" ht="14.25" customHeight="1" thickBot="1">
      <c r="B58" s="114"/>
      <c r="H58" s="94"/>
      <c r="I58" s="80" t="s">
        <v>95</v>
      </c>
      <c r="J58" s="116"/>
      <c r="K58" s="116"/>
      <c r="L58" s="80">
        <v>1</v>
      </c>
      <c r="M58" s="116"/>
      <c r="N58" s="241"/>
      <c r="Z58" s="109"/>
      <c r="AA58" s="109"/>
      <c r="AB58" s="99"/>
      <c r="AC58" s="99"/>
      <c r="AD58" s="99"/>
      <c r="AE58" s="100"/>
      <c r="AF58" s="83"/>
      <c r="AG58" s="82"/>
      <c r="AH58" s="81"/>
      <c r="AI58" s="83"/>
      <c r="AJ58" s="82"/>
      <c r="AK58" s="81"/>
      <c r="AL58" s="83"/>
      <c r="AN58" s="82"/>
      <c r="AO58" s="84"/>
    </row>
    <row r="59" spans="2:41" ht="14.25" customHeight="1" thickTop="1">
      <c r="B59" s="79" t="s">
        <v>190</v>
      </c>
      <c r="I59" s="230"/>
      <c r="J59" s="231"/>
      <c r="K59" s="232"/>
      <c r="M59" s="116"/>
      <c r="N59" s="241"/>
      <c r="X59" s="100"/>
      <c r="Y59" s="100"/>
      <c r="Z59" s="100"/>
      <c r="AA59" s="100"/>
      <c r="AB59" s="99"/>
      <c r="AC59" s="99"/>
      <c r="AD59" s="99"/>
      <c r="AE59" s="100"/>
      <c r="AF59" s="99"/>
      <c r="AG59" s="82"/>
      <c r="AH59" s="81"/>
      <c r="AI59" s="83"/>
      <c r="AJ59" s="82"/>
      <c r="AK59" s="81"/>
      <c r="AL59" s="83"/>
      <c r="AN59" s="82"/>
      <c r="AO59" s="84"/>
    </row>
    <row r="60" spans="2:41" ht="14.25" customHeight="1" thickBot="1">
      <c r="B60" s="304" t="str">
        <f>'参加チーム名'!C8</f>
        <v>原小ファイターズ</v>
      </c>
      <c r="C60" s="118"/>
      <c r="I60" s="222"/>
      <c r="K60" s="94"/>
      <c r="L60" s="116"/>
      <c r="M60" s="116"/>
      <c r="N60" s="243"/>
      <c r="X60" s="96"/>
      <c r="Y60" s="96"/>
      <c r="Z60" s="88"/>
      <c r="AA60" s="88"/>
      <c r="AB60" s="82"/>
      <c r="AC60" s="82"/>
      <c r="AD60" s="82"/>
      <c r="AE60" s="100"/>
      <c r="AF60" s="83"/>
      <c r="AG60" s="83"/>
      <c r="AH60" s="81"/>
      <c r="AI60" s="83"/>
      <c r="AJ60" s="82"/>
      <c r="AK60" s="81"/>
      <c r="AL60" s="83"/>
      <c r="AN60" s="82"/>
      <c r="AO60" s="84"/>
    </row>
    <row r="61" spans="2:32" ht="14.25" customHeight="1" thickTop="1">
      <c r="B61" s="305"/>
      <c r="C61" s="227"/>
      <c r="D61" s="228"/>
      <c r="E61" s="228"/>
      <c r="F61" s="229"/>
      <c r="G61" s="228"/>
      <c r="H61" s="228"/>
      <c r="I61" s="80">
        <v>10</v>
      </c>
      <c r="K61" s="94"/>
      <c r="L61" s="116"/>
      <c r="M61" s="116"/>
      <c r="N61" s="243"/>
      <c r="X61" s="96"/>
      <c r="Y61" s="88"/>
      <c r="Z61" s="88"/>
      <c r="AA61" s="82"/>
      <c r="AB61" s="82"/>
      <c r="AC61" s="82"/>
      <c r="AD61" s="100"/>
      <c r="AE61" s="83"/>
      <c r="AF61" s="83"/>
    </row>
    <row r="62" spans="11:31" ht="14.25" customHeight="1" thickBot="1">
      <c r="K62" s="94"/>
      <c r="L62" s="80" t="s">
        <v>106</v>
      </c>
      <c r="M62" s="116"/>
      <c r="N62" s="241"/>
      <c r="X62" s="96"/>
      <c r="Y62" s="88"/>
      <c r="Z62" s="88"/>
      <c r="AD62" s="100"/>
      <c r="AE62" s="3"/>
    </row>
    <row r="63" spans="2:32" ht="14.25" customHeight="1" thickTop="1">
      <c r="B63" s="79" t="s">
        <v>251</v>
      </c>
      <c r="L63" s="230"/>
      <c r="M63" s="231"/>
      <c r="N63" s="116">
        <v>11</v>
      </c>
      <c r="X63" s="96"/>
      <c r="AC63" s="100"/>
      <c r="AD63" s="100"/>
      <c r="AE63" s="100"/>
      <c r="AF63" s="100"/>
    </row>
    <row r="64" spans="2:14" ht="14.25" customHeight="1" thickBot="1">
      <c r="B64" s="304" t="str">
        <f>'参加チーム名'!C20</f>
        <v>月越ストーム</v>
      </c>
      <c r="C64" s="219"/>
      <c r="D64" s="220"/>
      <c r="E64" s="220"/>
      <c r="F64" s="221"/>
      <c r="G64" s="220"/>
      <c r="H64" s="220"/>
      <c r="I64" s="80">
        <v>9</v>
      </c>
      <c r="L64" s="241"/>
      <c r="M64" s="116"/>
      <c r="N64" s="116"/>
    </row>
    <row r="65" spans="2:12" ht="14.25" customHeight="1" thickTop="1">
      <c r="B65" s="305"/>
      <c r="I65" s="222"/>
      <c r="L65" s="222"/>
    </row>
    <row r="66" spans="9:12" ht="14.25" customHeight="1" thickBot="1">
      <c r="I66" s="223" t="s">
        <v>97</v>
      </c>
      <c r="J66" s="220"/>
      <c r="K66" s="220"/>
      <c r="L66" s="222"/>
    </row>
    <row r="67" spans="2:12" ht="14.25" customHeight="1" thickTop="1">
      <c r="B67" s="79" t="s">
        <v>128</v>
      </c>
      <c r="H67" s="94"/>
      <c r="L67" s="80">
        <v>11</v>
      </c>
    </row>
    <row r="68" spans="2:8" ht="14.25" customHeight="1">
      <c r="B68" s="304" t="str">
        <f>'参加チーム名'!C7</f>
        <v>ＭＯＴＯＭＩＹＡ・ＤＢＣ</v>
      </c>
      <c r="C68" s="89"/>
      <c r="D68" s="90"/>
      <c r="E68" s="90"/>
      <c r="F68" s="91"/>
      <c r="G68" s="90"/>
      <c r="H68" s="110"/>
    </row>
    <row r="69" spans="2:9" ht="14.25" customHeight="1">
      <c r="B69" s="305"/>
      <c r="H69" s="97"/>
      <c r="I69" s="80">
        <v>3</v>
      </c>
    </row>
    <row r="70" spans="2:11" ht="14.25" customHeight="1">
      <c r="B70"/>
      <c r="C70"/>
      <c r="D70"/>
      <c r="E70"/>
      <c r="F70"/>
      <c r="G70"/>
      <c r="H70"/>
      <c r="I70"/>
      <c r="J70"/>
      <c r="K70"/>
    </row>
    <row r="71" spans="2:11" ht="14.25" customHeight="1">
      <c r="B71"/>
      <c r="C71"/>
      <c r="D71"/>
      <c r="E71"/>
      <c r="F71"/>
      <c r="G71"/>
      <c r="H71"/>
      <c r="I71"/>
      <c r="J71"/>
      <c r="K71"/>
    </row>
    <row r="72" spans="2:11" ht="14.25" customHeight="1">
      <c r="B72"/>
      <c r="C72"/>
      <c r="D72"/>
      <c r="E72"/>
      <c r="F72"/>
      <c r="G72"/>
      <c r="H72"/>
      <c r="I72"/>
      <c r="J72"/>
      <c r="K72"/>
    </row>
    <row r="73" spans="2:11" ht="14.25" customHeight="1">
      <c r="B73"/>
      <c r="C73"/>
      <c r="D73"/>
      <c r="E73"/>
      <c r="F73"/>
      <c r="G73"/>
      <c r="H73"/>
      <c r="I73"/>
      <c r="J73"/>
      <c r="K73"/>
    </row>
    <row r="74" spans="2:11" ht="14.25" customHeight="1">
      <c r="B74"/>
      <c r="C74"/>
      <c r="D74"/>
      <c r="E74"/>
      <c r="F74"/>
      <c r="G74"/>
      <c r="H74"/>
      <c r="I74"/>
      <c r="J74"/>
      <c r="K74"/>
    </row>
  </sheetData>
  <mergeCells count="19">
    <mergeCell ref="B16:B17"/>
    <mergeCell ref="B40:B41"/>
    <mergeCell ref="B44:B45"/>
    <mergeCell ref="B48:B49"/>
    <mergeCell ref="B20:B21"/>
    <mergeCell ref="B24:B25"/>
    <mergeCell ref="B28:B29"/>
    <mergeCell ref="B1:V2"/>
    <mergeCell ref="B8:B9"/>
    <mergeCell ref="B12:B13"/>
    <mergeCell ref="H5:U6"/>
    <mergeCell ref="T30:U47"/>
    <mergeCell ref="B32:B33"/>
    <mergeCell ref="B36:B37"/>
    <mergeCell ref="B52:B53"/>
    <mergeCell ref="B56:B57"/>
    <mergeCell ref="B60:B61"/>
    <mergeCell ref="B64:B65"/>
    <mergeCell ref="B68:B69"/>
  </mergeCells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8"/>
  <sheetViews>
    <sheetView showGridLines="0" tabSelected="1" zoomScale="75" zoomScaleNormal="75" workbookViewId="0" topLeftCell="A1">
      <selection activeCell="A4" sqref="A4"/>
    </sheetView>
  </sheetViews>
  <sheetFormatPr defaultColWidth="8.796875" defaultRowHeight="14.25" customHeight="1"/>
  <cols>
    <col min="1" max="1" width="4.8984375" style="3" customWidth="1"/>
    <col min="2" max="2" width="31.09765625" style="79" customWidth="1"/>
    <col min="3" max="5" width="3.69921875" style="3" customWidth="1"/>
    <col min="6" max="6" width="3.69921875" style="80" customWidth="1"/>
    <col min="7" max="8" width="3.69921875" style="3" customWidth="1"/>
    <col min="9" max="9" width="3.69921875" style="80" customWidth="1"/>
    <col min="10" max="11" width="3.69921875" style="3" customWidth="1"/>
    <col min="12" max="12" width="3.69921875" style="80" customWidth="1"/>
    <col min="13" max="27" width="3.69921875" style="3" customWidth="1"/>
    <col min="28" max="28" width="3.69921875" style="81" customWidth="1"/>
    <col min="29" max="30" width="3.69921875" style="82" customWidth="1"/>
    <col min="31" max="31" width="3.69921875" style="81" customWidth="1"/>
    <col min="32" max="32" width="3.69921875" style="83" customWidth="1"/>
    <col min="33" max="33" width="3.69921875" style="82" customWidth="1"/>
    <col min="34" max="34" width="3.69921875" style="81" customWidth="1"/>
    <col min="35" max="35" width="3.69921875" style="83" customWidth="1"/>
    <col min="36" max="37" width="3.69921875" style="82" customWidth="1"/>
    <col min="38" max="38" width="31.09765625" style="84" customWidth="1"/>
    <col min="39" max="16384" width="3.3984375" style="3" customWidth="1"/>
  </cols>
  <sheetData>
    <row r="1" spans="2:38" ht="14.25" customHeight="1">
      <c r="B1" s="314" t="s">
        <v>88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119"/>
      <c r="T1" s="119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38" ht="14.25" customHeight="1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119"/>
      <c r="T2" s="119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2:38" ht="14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1:38" ht="14.25" customHeight="1">
      <c r="A4" s="3" t="s">
        <v>282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</row>
    <row r="5" spans="3:38" ht="14.25" customHeight="1">
      <c r="C5" s="315" t="s">
        <v>123</v>
      </c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T5" s="78"/>
      <c r="X5" s="81"/>
      <c r="Y5" s="82"/>
      <c r="Z5" s="82"/>
      <c r="AA5" s="81"/>
      <c r="AB5" s="83"/>
      <c r="AD5" s="81"/>
      <c r="AE5" s="83"/>
      <c r="AF5" s="82"/>
      <c r="AH5" s="84"/>
      <c r="AI5" s="3"/>
      <c r="AJ5" s="3"/>
      <c r="AK5" s="3"/>
      <c r="AL5" s="3"/>
    </row>
    <row r="6" spans="3:38" ht="14.25" customHeight="1"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T6" s="85"/>
      <c r="X6" s="80"/>
      <c r="Y6" s="82"/>
      <c r="Z6" s="82"/>
      <c r="AA6" s="81"/>
      <c r="AB6" s="83"/>
      <c r="AC6" s="86"/>
      <c r="AD6" s="87"/>
      <c r="AE6" s="83"/>
      <c r="AF6" s="82"/>
      <c r="AH6" s="84"/>
      <c r="AI6" s="3"/>
      <c r="AJ6" s="3"/>
      <c r="AK6" s="3"/>
      <c r="AL6" s="3"/>
    </row>
    <row r="7" spans="3:38" ht="14.25" customHeight="1"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T7" s="85"/>
      <c r="X7" s="80"/>
      <c r="Y7" s="82"/>
      <c r="Z7" s="82"/>
      <c r="AA7" s="81"/>
      <c r="AB7" s="83"/>
      <c r="AC7" s="86"/>
      <c r="AD7" s="87"/>
      <c r="AE7" s="83"/>
      <c r="AF7" s="82"/>
      <c r="AH7" s="84"/>
      <c r="AI7" s="3"/>
      <c r="AJ7" s="3"/>
      <c r="AK7" s="3"/>
      <c r="AL7" s="3"/>
    </row>
    <row r="8" spans="2:38" ht="14.25" customHeight="1">
      <c r="B8" s="79" t="s">
        <v>131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T8" s="85"/>
      <c r="X8" s="80"/>
      <c r="Y8" s="82"/>
      <c r="Z8" s="82"/>
      <c r="AA8" s="81"/>
      <c r="AB8" s="83"/>
      <c r="AC8" s="86"/>
      <c r="AD8" s="87"/>
      <c r="AE8" s="83"/>
      <c r="AF8" s="82"/>
      <c r="AH8" s="84"/>
      <c r="AI8" s="3"/>
      <c r="AJ8" s="3"/>
      <c r="AK8" s="3"/>
      <c r="AL8" s="3"/>
    </row>
    <row r="9" spans="2:38" ht="14.25" customHeight="1">
      <c r="B9" s="304" t="str">
        <f>'参加チーム名'!C4</f>
        <v>松陵ヤンキーズ</v>
      </c>
      <c r="C9" s="129"/>
      <c r="D9" s="129"/>
      <c r="E9" s="129"/>
      <c r="F9" s="129">
        <v>6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T9" s="85"/>
      <c r="X9" s="80"/>
      <c r="Y9" s="82"/>
      <c r="Z9" s="82"/>
      <c r="AA9" s="81"/>
      <c r="AB9" s="83"/>
      <c r="AC9" s="86"/>
      <c r="AD9" s="87"/>
      <c r="AE9" s="83"/>
      <c r="AF9" s="82"/>
      <c r="AH9" s="84"/>
      <c r="AI9" s="3"/>
      <c r="AJ9" s="3"/>
      <c r="AK9" s="3"/>
      <c r="AL9" s="3"/>
    </row>
    <row r="10" spans="2:38" ht="14.25" customHeight="1">
      <c r="B10" s="305"/>
      <c r="C10" s="97"/>
      <c r="D10" s="97"/>
      <c r="E10" s="93"/>
      <c r="I10" s="129"/>
      <c r="J10" s="129"/>
      <c r="K10" s="129"/>
      <c r="L10" s="129"/>
      <c r="M10" s="129"/>
      <c r="N10" s="129"/>
      <c r="O10" s="129"/>
      <c r="P10" s="129"/>
      <c r="T10" s="85"/>
      <c r="X10" s="80"/>
      <c r="Y10" s="82"/>
      <c r="Z10" s="82"/>
      <c r="AA10" s="81"/>
      <c r="AB10" s="83"/>
      <c r="AC10" s="86"/>
      <c r="AD10" s="87"/>
      <c r="AE10" s="83"/>
      <c r="AF10" s="82"/>
      <c r="AH10" s="84"/>
      <c r="AI10" s="3"/>
      <c r="AJ10" s="3"/>
      <c r="AK10" s="3"/>
      <c r="AL10" s="3"/>
    </row>
    <row r="11" spans="5:38" ht="14.25" customHeight="1" thickBot="1">
      <c r="E11" s="94"/>
      <c r="F11" s="80" t="s">
        <v>124</v>
      </c>
      <c r="I11" s="129">
        <v>9</v>
      </c>
      <c r="J11" s="129"/>
      <c r="K11" s="129"/>
      <c r="L11" s="129"/>
      <c r="M11" s="129"/>
      <c r="N11" s="129"/>
      <c r="O11" s="129"/>
      <c r="P11" s="129"/>
      <c r="X11" s="80"/>
      <c r="Y11" s="82"/>
      <c r="Z11" s="82"/>
      <c r="AA11" s="81"/>
      <c r="AB11" s="83"/>
      <c r="AC11" s="86"/>
      <c r="AD11" s="87"/>
      <c r="AE11" s="83"/>
      <c r="AF11" s="82"/>
      <c r="AH11" s="84"/>
      <c r="AI11" s="3"/>
      <c r="AJ11" s="3"/>
      <c r="AK11" s="3"/>
      <c r="AL11" s="3"/>
    </row>
    <row r="12" spans="2:38" ht="14.25" customHeight="1" thickBot="1" thickTop="1">
      <c r="B12" s="79" t="s">
        <v>129</v>
      </c>
      <c r="F12" s="234"/>
      <c r="G12" s="235"/>
      <c r="H12" s="236"/>
      <c r="I12" s="246"/>
      <c r="J12" s="129"/>
      <c r="K12" s="129"/>
      <c r="L12" s="129"/>
      <c r="M12" s="129"/>
      <c r="N12" s="129"/>
      <c r="O12" s="129"/>
      <c r="P12" s="129"/>
      <c r="X12" s="80"/>
      <c r="Y12" s="82"/>
      <c r="Z12" s="82"/>
      <c r="AA12" s="81"/>
      <c r="AB12" s="83"/>
      <c r="AC12" s="86"/>
      <c r="AD12" s="87"/>
      <c r="AE12" s="83"/>
      <c r="AF12" s="82"/>
      <c r="AH12" s="84"/>
      <c r="AI12" s="3"/>
      <c r="AJ12" s="3"/>
      <c r="AK12" s="3"/>
      <c r="AL12" s="3"/>
    </row>
    <row r="13" spans="2:38" ht="14.25" customHeight="1" thickBot="1">
      <c r="B13" s="386" t="str">
        <f>'参加チーム名'!C9</f>
        <v>館ジャングルー</v>
      </c>
      <c r="C13" s="118"/>
      <c r="F13" s="222"/>
      <c r="G13" s="82"/>
      <c r="H13" s="82"/>
      <c r="I13" s="243"/>
      <c r="J13" s="120"/>
      <c r="K13" s="120"/>
      <c r="L13" s="120"/>
      <c r="M13" s="120"/>
      <c r="N13" s="120"/>
      <c r="O13" s="120"/>
      <c r="P13" s="388" t="s">
        <v>122</v>
      </c>
      <c r="Q13" s="389"/>
      <c r="R13" s="120"/>
      <c r="U13" s="85"/>
      <c r="V13" s="85"/>
      <c r="Z13" s="80"/>
      <c r="AA13" s="82"/>
      <c r="AB13" s="82"/>
      <c r="AC13" s="81"/>
      <c r="AD13" s="83"/>
      <c r="AE13" s="86"/>
      <c r="AF13" s="87"/>
      <c r="AG13" s="83"/>
      <c r="AH13" s="82"/>
      <c r="AI13" s="82"/>
      <c r="AJ13" s="84"/>
      <c r="AK13" s="3"/>
      <c r="AL13" s="3"/>
    </row>
    <row r="14" spans="2:38" ht="14.25" customHeight="1" thickTop="1">
      <c r="B14" s="387"/>
      <c r="C14" s="227"/>
      <c r="D14" s="228"/>
      <c r="E14" s="228"/>
      <c r="F14" s="80">
        <v>7</v>
      </c>
      <c r="I14" s="243"/>
      <c r="J14" s="120"/>
      <c r="K14" s="120"/>
      <c r="L14" s="120"/>
      <c r="M14" s="120"/>
      <c r="N14" s="120"/>
      <c r="O14" s="120"/>
      <c r="P14" s="390"/>
      <c r="Q14" s="391"/>
      <c r="R14" s="120"/>
      <c r="U14" s="85"/>
      <c r="V14" s="85"/>
      <c r="Z14" s="80"/>
      <c r="AA14" s="82"/>
      <c r="AB14" s="82"/>
      <c r="AC14" s="81"/>
      <c r="AD14" s="83"/>
      <c r="AE14" s="86"/>
      <c r="AF14" s="87"/>
      <c r="AG14" s="83"/>
      <c r="AH14" s="82"/>
      <c r="AI14" s="82"/>
      <c r="AJ14" s="84"/>
      <c r="AK14" s="3"/>
      <c r="AL14" s="3"/>
    </row>
    <row r="15" spans="9:38" ht="14.25" customHeight="1" thickBot="1">
      <c r="I15" s="223" t="s">
        <v>127</v>
      </c>
      <c r="J15" s="247"/>
      <c r="K15" s="247"/>
      <c r="L15" s="80">
        <v>9</v>
      </c>
      <c r="O15" s="92"/>
      <c r="P15" s="390"/>
      <c r="Q15" s="391"/>
      <c r="R15" s="120"/>
      <c r="U15" s="85"/>
      <c r="V15" s="85"/>
      <c r="Z15" s="80"/>
      <c r="AA15" s="82"/>
      <c r="AB15" s="82"/>
      <c r="AC15" s="81"/>
      <c r="AD15" s="83"/>
      <c r="AE15" s="86"/>
      <c r="AF15" s="87"/>
      <c r="AG15" s="83"/>
      <c r="AH15" s="82"/>
      <c r="AI15" s="82"/>
      <c r="AJ15" s="84"/>
      <c r="AK15" s="3"/>
      <c r="AL15" s="3"/>
    </row>
    <row r="16" spans="2:29" ht="14.25" customHeight="1" thickTop="1">
      <c r="B16" s="79" t="s">
        <v>130</v>
      </c>
      <c r="H16" s="94"/>
      <c r="I16" s="3"/>
      <c r="J16" s="120"/>
      <c r="K16" s="120"/>
      <c r="L16" s="222"/>
      <c r="N16" s="88"/>
      <c r="P16" s="390"/>
      <c r="Q16" s="391"/>
      <c r="R16" s="88"/>
      <c r="U16" s="88"/>
      <c r="V16" s="88"/>
      <c r="W16" s="88"/>
      <c r="X16" s="88"/>
      <c r="AC16" s="83"/>
    </row>
    <row r="17" spans="2:28" ht="14.25" customHeight="1" thickBot="1">
      <c r="B17" s="304" t="str">
        <f>'参加チーム名'!C12</f>
        <v>大衡ファイターズ</v>
      </c>
      <c r="C17" s="219"/>
      <c r="D17" s="220"/>
      <c r="E17" s="220"/>
      <c r="F17" s="80">
        <v>9</v>
      </c>
      <c r="H17" s="94"/>
      <c r="L17" s="222"/>
      <c r="N17" s="96"/>
      <c r="P17" s="390"/>
      <c r="Q17" s="391"/>
      <c r="R17" s="92"/>
      <c r="U17" s="92"/>
      <c r="V17" s="92"/>
      <c r="W17" s="92"/>
      <c r="X17" s="92"/>
      <c r="AB17" s="80"/>
    </row>
    <row r="18" spans="2:24" ht="14.25" customHeight="1" thickTop="1">
      <c r="B18" s="305"/>
      <c r="F18" s="222"/>
      <c r="H18" s="94"/>
      <c r="L18" s="222"/>
      <c r="N18" s="96"/>
      <c r="P18" s="390"/>
      <c r="Q18" s="391"/>
      <c r="R18" s="92"/>
      <c r="U18" s="92"/>
      <c r="V18" s="92"/>
      <c r="W18" s="92"/>
      <c r="X18" s="92"/>
    </row>
    <row r="19" spans="6:24" ht="14.25" customHeight="1" thickBot="1">
      <c r="F19" s="223" t="s">
        <v>125</v>
      </c>
      <c r="G19" s="220"/>
      <c r="H19" s="226"/>
      <c r="L19" s="222"/>
      <c r="N19" s="96"/>
      <c r="P19" s="390"/>
      <c r="Q19" s="391"/>
      <c r="R19" s="92"/>
      <c r="U19" s="92"/>
      <c r="V19" s="92"/>
      <c r="W19" s="92"/>
      <c r="X19" s="92"/>
    </row>
    <row r="20" spans="2:39" ht="14.25" customHeight="1" thickTop="1">
      <c r="B20" s="79" t="s">
        <v>132</v>
      </c>
      <c r="E20" s="94"/>
      <c r="F20" s="115"/>
      <c r="I20" s="80">
        <v>5</v>
      </c>
      <c r="L20" s="222"/>
      <c r="N20" s="96"/>
      <c r="P20" s="390"/>
      <c r="Q20" s="391"/>
      <c r="R20" s="92"/>
      <c r="U20" s="92"/>
      <c r="V20" s="92"/>
      <c r="W20" s="92"/>
      <c r="X20" s="92"/>
      <c r="Y20" s="92"/>
      <c r="AB20" s="3"/>
      <c r="AC20" s="81"/>
      <c r="AE20" s="82"/>
      <c r="AF20" s="81"/>
      <c r="AG20" s="83"/>
      <c r="AH20" s="82"/>
      <c r="AI20" s="81"/>
      <c r="AJ20" s="83"/>
      <c r="AL20" s="82"/>
      <c r="AM20" s="84"/>
    </row>
    <row r="21" spans="2:39" ht="14.25" customHeight="1">
      <c r="B21" s="304" t="str">
        <f>'参加チーム名'!C15</f>
        <v>台原レイカーズ</v>
      </c>
      <c r="C21" s="89"/>
      <c r="D21" s="90"/>
      <c r="E21" s="110"/>
      <c r="F21" s="115"/>
      <c r="L21" s="222"/>
      <c r="N21" s="96"/>
      <c r="P21" s="390"/>
      <c r="Q21" s="391"/>
      <c r="R21" s="92"/>
      <c r="U21" s="92"/>
      <c r="V21" s="92"/>
      <c r="W21" s="92"/>
      <c r="X21" s="92"/>
      <c r="Y21" s="92"/>
      <c r="AB21" s="3"/>
      <c r="AC21" s="81"/>
      <c r="AE21" s="82"/>
      <c r="AF21" s="81"/>
      <c r="AG21" s="83"/>
      <c r="AH21" s="82"/>
      <c r="AI21" s="81"/>
      <c r="AJ21" s="83"/>
      <c r="AL21" s="82"/>
      <c r="AM21" s="84"/>
    </row>
    <row r="22" spans="2:39" ht="14.25" customHeight="1" thickBot="1">
      <c r="B22" s="305"/>
      <c r="E22" s="97"/>
      <c r="F22" s="80">
        <v>8</v>
      </c>
      <c r="L22" s="223" t="s">
        <v>44</v>
      </c>
      <c r="M22" s="220"/>
      <c r="N22" s="253"/>
      <c r="O22" s="254"/>
      <c r="P22" s="390"/>
      <c r="Q22" s="391"/>
      <c r="R22" s="92"/>
      <c r="U22" s="92"/>
      <c r="V22" s="92"/>
      <c r="W22" s="92"/>
      <c r="X22" s="92"/>
      <c r="Y22" s="92"/>
      <c r="AB22" s="3"/>
      <c r="AC22" s="81"/>
      <c r="AE22" s="82"/>
      <c r="AF22" s="81"/>
      <c r="AG22" s="83"/>
      <c r="AH22" s="82"/>
      <c r="AI22" s="81"/>
      <c r="AJ22" s="83"/>
      <c r="AL22" s="82"/>
      <c r="AM22" s="84"/>
    </row>
    <row r="23" spans="11:39" ht="14.25" customHeight="1" thickTop="1">
      <c r="K23" s="94"/>
      <c r="L23" s="130"/>
      <c r="M23" s="99"/>
      <c r="N23" s="96"/>
      <c r="P23" s="390"/>
      <c r="Q23" s="391"/>
      <c r="R23" s="92"/>
      <c r="U23" s="92"/>
      <c r="V23" s="92"/>
      <c r="W23" s="92"/>
      <c r="X23" s="92"/>
      <c r="Y23" s="92"/>
      <c r="AB23" s="3"/>
      <c r="AC23" s="81"/>
      <c r="AE23" s="82"/>
      <c r="AF23" s="81"/>
      <c r="AG23" s="83"/>
      <c r="AH23" s="82"/>
      <c r="AI23" s="81"/>
      <c r="AJ23" s="83"/>
      <c r="AL23" s="82"/>
      <c r="AM23" s="84"/>
    </row>
    <row r="24" spans="2:39" ht="14.25" customHeight="1">
      <c r="B24" s="79" t="s">
        <v>136</v>
      </c>
      <c r="G24" s="99"/>
      <c r="H24" s="82"/>
      <c r="I24" s="100"/>
      <c r="J24" s="83"/>
      <c r="K24" s="101"/>
      <c r="L24" s="115"/>
      <c r="M24" s="99"/>
      <c r="N24" s="96"/>
      <c r="P24" s="390"/>
      <c r="Q24" s="391"/>
      <c r="U24" s="104"/>
      <c r="V24" s="104"/>
      <c r="W24" s="104"/>
      <c r="X24" s="104"/>
      <c r="Y24" s="104"/>
      <c r="AB24" s="3"/>
      <c r="AC24" s="81"/>
      <c r="AD24" s="3"/>
      <c r="AE24" s="3"/>
      <c r="AF24" s="100"/>
      <c r="AG24" s="83"/>
      <c r="AH24" s="83"/>
      <c r="AI24" s="81"/>
      <c r="AJ24" s="83"/>
      <c r="AL24" s="82"/>
      <c r="AM24" s="84"/>
    </row>
    <row r="25" spans="2:38" ht="14.25" customHeight="1">
      <c r="B25" s="304" t="str">
        <f>'参加チーム名'!C17</f>
        <v>東仙ＬＳファイターズ</v>
      </c>
      <c r="C25" s="89"/>
      <c r="D25" s="90"/>
      <c r="E25" s="90"/>
      <c r="F25" s="80">
        <v>0</v>
      </c>
      <c r="I25" s="100"/>
      <c r="J25" s="83"/>
      <c r="K25" s="105"/>
      <c r="L25" s="115"/>
      <c r="M25" s="99"/>
      <c r="N25" s="96"/>
      <c r="P25" s="390"/>
      <c r="Q25" s="391"/>
      <c r="V25" s="104"/>
      <c r="W25" s="104"/>
      <c r="AA25" s="81"/>
      <c r="AB25" s="3"/>
      <c r="AC25" s="3"/>
      <c r="AD25" s="100"/>
      <c r="AE25" s="83"/>
      <c r="AG25" s="81"/>
      <c r="AH25" s="83"/>
      <c r="AI25" s="82"/>
      <c r="AK25" s="84"/>
      <c r="AL25" s="3"/>
    </row>
    <row r="26" spans="2:38" ht="14.25" customHeight="1">
      <c r="B26" s="305"/>
      <c r="E26" s="93"/>
      <c r="F26" s="115"/>
      <c r="K26" s="101"/>
      <c r="L26" s="115"/>
      <c r="M26" s="83"/>
      <c r="N26" s="96"/>
      <c r="P26" s="390"/>
      <c r="Q26" s="391"/>
      <c r="U26" s="74"/>
      <c r="AA26" s="100"/>
      <c r="AB26" s="99"/>
      <c r="AD26" s="81"/>
      <c r="AE26" s="83"/>
      <c r="AF26" s="82"/>
      <c r="AG26" s="81"/>
      <c r="AH26" s="83"/>
      <c r="AI26" s="82"/>
      <c r="AK26" s="84"/>
      <c r="AL26" s="3"/>
    </row>
    <row r="27" spans="5:38" ht="14.25" customHeight="1" thickBot="1">
      <c r="E27" s="94"/>
      <c r="F27" s="80" t="s">
        <v>126</v>
      </c>
      <c r="I27" s="80">
        <v>11</v>
      </c>
      <c r="K27" s="94"/>
      <c r="M27" s="99"/>
      <c r="N27"/>
      <c r="P27" s="390"/>
      <c r="Q27" s="391"/>
      <c r="U27" s="74"/>
      <c r="V27" s="109"/>
      <c r="W27" s="109"/>
      <c r="X27" s="99"/>
      <c r="Y27" s="99"/>
      <c r="Z27" s="99"/>
      <c r="AA27" s="100"/>
      <c r="AB27" s="83"/>
      <c r="AD27" s="81"/>
      <c r="AE27" s="83"/>
      <c r="AF27" s="82"/>
      <c r="AG27" s="81"/>
      <c r="AH27" s="83"/>
      <c r="AI27" s="82"/>
      <c r="AK27" s="84"/>
      <c r="AL27" s="3"/>
    </row>
    <row r="28" spans="2:38" ht="14.25" customHeight="1" thickTop="1">
      <c r="B28" s="79" t="s">
        <v>134</v>
      </c>
      <c r="F28" s="234"/>
      <c r="G28" s="235"/>
      <c r="H28" s="236"/>
      <c r="I28" s="222"/>
      <c r="K28" s="94"/>
      <c r="L28" s="100"/>
      <c r="N28"/>
      <c r="P28" s="390"/>
      <c r="Q28" s="391"/>
      <c r="U28" s="107"/>
      <c r="V28" s="109"/>
      <c r="W28" s="109"/>
      <c r="X28" s="99"/>
      <c r="Y28" s="99"/>
      <c r="Z28" s="99"/>
      <c r="AA28" s="100"/>
      <c r="AB28" s="83"/>
      <c r="AD28" s="81"/>
      <c r="AE28" s="83"/>
      <c r="AF28" s="82"/>
      <c r="AG28" s="81"/>
      <c r="AH28" s="83"/>
      <c r="AI28" s="82"/>
      <c r="AK28" s="84"/>
      <c r="AL28" s="3"/>
    </row>
    <row r="29" spans="2:38" ht="14.25" customHeight="1" thickBot="1">
      <c r="B29" s="304" t="str">
        <f>'参加チーム名'!C23</f>
        <v>杉妻レボリューション</v>
      </c>
      <c r="C29" s="118"/>
      <c r="F29" s="222"/>
      <c r="G29" s="82"/>
      <c r="H29" s="82"/>
      <c r="I29" s="222"/>
      <c r="K29" s="94"/>
      <c r="L29" s="111"/>
      <c r="N29"/>
      <c r="P29" s="390"/>
      <c r="Q29" s="391"/>
      <c r="V29" s="109"/>
      <c r="W29" s="109"/>
      <c r="X29" s="99"/>
      <c r="Y29" s="99"/>
      <c r="Z29" s="99"/>
      <c r="AA29" s="100"/>
      <c r="AB29" s="83"/>
      <c r="AD29" s="81"/>
      <c r="AE29" s="83"/>
      <c r="AF29" s="82"/>
      <c r="AG29" s="81"/>
      <c r="AH29" s="83"/>
      <c r="AI29" s="82"/>
      <c r="AK29" s="84"/>
      <c r="AL29" s="3"/>
    </row>
    <row r="30" spans="2:38" ht="14.25" customHeight="1" thickBot="1" thickTop="1">
      <c r="B30" s="305"/>
      <c r="C30" s="227"/>
      <c r="D30" s="228"/>
      <c r="E30" s="228"/>
      <c r="F30" s="80">
        <v>12</v>
      </c>
      <c r="I30" s="223" t="s">
        <v>43</v>
      </c>
      <c r="J30" s="224"/>
      <c r="K30" s="242"/>
      <c r="L30" s="111"/>
      <c r="N30"/>
      <c r="P30" s="390"/>
      <c r="Q30" s="391"/>
      <c r="U30" s="100"/>
      <c r="V30" s="100"/>
      <c r="W30" s="100"/>
      <c r="X30" s="99"/>
      <c r="Y30" s="99"/>
      <c r="Z30" s="99"/>
      <c r="AA30" s="100"/>
      <c r="AB30" s="99"/>
      <c r="AD30" s="81"/>
      <c r="AE30" s="83"/>
      <c r="AF30" s="82"/>
      <c r="AG30" s="81"/>
      <c r="AH30" s="83"/>
      <c r="AI30" s="82"/>
      <c r="AK30" s="84"/>
      <c r="AL30" s="3"/>
    </row>
    <row r="31" spans="8:38" ht="14.25" customHeight="1" thickTop="1">
      <c r="H31" s="94"/>
      <c r="I31" s="115"/>
      <c r="J31" s="82"/>
      <c r="K31" s="95"/>
      <c r="L31" s="80">
        <v>6</v>
      </c>
      <c r="N31"/>
      <c r="P31" s="390"/>
      <c r="Q31" s="391"/>
      <c r="S31" s="96"/>
      <c r="T31" s="96"/>
      <c r="U31" s="88"/>
      <c r="V31" s="88"/>
      <c r="W31" s="82"/>
      <c r="X31" s="82"/>
      <c r="Y31" s="82"/>
      <c r="Z31" s="100"/>
      <c r="AA31" s="83"/>
      <c r="AB31" s="83"/>
      <c r="AC31" s="81"/>
      <c r="AD31" s="83"/>
      <c r="AE31" s="82"/>
      <c r="AF31" s="81"/>
      <c r="AG31" s="83"/>
      <c r="AH31" s="82"/>
      <c r="AI31" s="82"/>
      <c r="AJ31" s="84"/>
      <c r="AK31" s="3"/>
      <c r="AL31" s="3"/>
    </row>
    <row r="32" spans="2:38" ht="14.25" customHeight="1" thickBot="1">
      <c r="B32" s="79" t="s">
        <v>135</v>
      </c>
      <c r="H32" s="94"/>
      <c r="I32" s="115"/>
      <c r="L32" s="100"/>
      <c r="M32" s="99"/>
      <c r="N32"/>
      <c r="P32" s="392"/>
      <c r="Q32" s="393"/>
      <c r="S32" s="96"/>
      <c r="T32" s="96"/>
      <c r="U32" s="88"/>
      <c r="V32" s="88"/>
      <c r="W32" s="82"/>
      <c r="X32" s="82"/>
      <c r="Y32" s="82"/>
      <c r="Z32" s="100"/>
      <c r="AA32" s="83"/>
      <c r="AB32" s="83"/>
      <c r="AC32" s="81"/>
      <c r="AD32" s="83"/>
      <c r="AE32" s="82"/>
      <c r="AF32" s="81"/>
      <c r="AG32" s="83"/>
      <c r="AH32" s="82"/>
      <c r="AI32" s="82"/>
      <c r="AJ32" s="84"/>
      <c r="AK32" s="3"/>
      <c r="AL32" s="3"/>
    </row>
    <row r="33" spans="2:38" ht="14.25" customHeight="1">
      <c r="B33" s="304" t="str">
        <f>'参加チーム名'!C24</f>
        <v>荒町朝練ファイターズＡ</v>
      </c>
      <c r="C33" s="89"/>
      <c r="D33" s="90"/>
      <c r="E33" s="90"/>
      <c r="F33" s="91"/>
      <c r="G33" s="90"/>
      <c r="H33" s="110"/>
      <c r="L33" s="99"/>
      <c r="M33" s="95"/>
      <c r="N33"/>
      <c r="Q33" s="92"/>
      <c r="S33" s="96"/>
      <c r="T33" s="96"/>
      <c r="U33" s="88"/>
      <c r="V33" s="88"/>
      <c r="Z33" s="100"/>
      <c r="AB33" s="82"/>
      <c r="AC33" s="81"/>
      <c r="AD33" s="83"/>
      <c r="AE33" s="82"/>
      <c r="AF33" s="81"/>
      <c r="AG33" s="83"/>
      <c r="AH33" s="82"/>
      <c r="AI33" s="82"/>
      <c r="AJ33" s="84"/>
      <c r="AK33" s="3"/>
      <c r="AL33" s="3"/>
    </row>
    <row r="34" spans="2:38" ht="14.25" customHeight="1">
      <c r="B34" s="305"/>
      <c r="I34" s="80">
        <v>0</v>
      </c>
      <c r="K34" s="99"/>
      <c r="L34" s="99"/>
      <c r="M34" s="95"/>
      <c r="N34"/>
      <c r="Q34" s="92"/>
      <c r="S34" s="96"/>
      <c r="T34" s="96"/>
      <c r="Y34" s="100"/>
      <c r="Z34" s="100"/>
      <c r="AA34" s="100"/>
      <c r="AB34" s="100"/>
      <c r="AC34" s="81"/>
      <c r="AD34" s="83"/>
      <c r="AE34" s="82"/>
      <c r="AF34" s="81"/>
      <c r="AG34" s="83"/>
      <c r="AH34" s="82"/>
      <c r="AI34" s="82"/>
      <c r="AJ34" s="84"/>
      <c r="AK34" s="3"/>
      <c r="AL34" s="3"/>
    </row>
    <row r="35" spans="10:38" ht="14.25" customHeight="1">
      <c r="J35" s="99"/>
      <c r="K35" s="99"/>
      <c r="L35" s="99"/>
      <c r="M35" s="95"/>
      <c r="N35"/>
      <c r="Q35" s="92"/>
      <c r="Y35" s="99"/>
      <c r="Z35" s="99"/>
      <c r="AA35" s="99"/>
      <c r="AB35" s="99"/>
      <c r="AC35" s="81"/>
      <c r="AD35" s="83"/>
      <c r="AE35" s="86"/>
      <c r="AF35" s="87"/>
      <c r="AG35" s="83"/>
      <c r="AH35" s="82"/>
      <c r="AI35" s="82"/>
      <c r="AJ35" s="84"/>
      <c r="AK35" s="3"/>
      <c r="AL35" s="3"/>
    </row>
    <row r="36" spans="2:38" ht="14.25" customHeight="1">
      <c r="B36"/>
      <c r="C36"/>
      <c r="D36"/>
      <c r="E36"/>
      <c r="J36" s="99"/>
      <c r="K36" s="99"/>
      <c r="L36" s="99"/>
      <c r="M36" s="95"/>
      <c r="N36"/>
      <c r="Q36" s="92"/>
      <c r="T36" s="113"/>
      <c r="U36" s="113"/>
      <c r="V36" s="113"/>
      <c r="Y36" s="99"/>
      <c r="Z36" s="99"/>
      <c r="AA36" s="99"/>
      <c r="AB36" s="99"/>
      <c r="AC36" s="81"/>
      <c r="AD36" s="83"/>
      <c r="AE36" s="82"/>
      <c r="AF36" s="81"/>
      <c r="AG36" s="83"/>
      <c r="AH36" s="82"/>
      <c r="AI36" s="82"/>
      <c r="AJ36" s="84"/>
      <c r="AK36" s="3"/>
      <c r="AL36" s="3"/>
    </row>
    <row r="37" spans="2:38" ht="14.25" customHeight="1">
      <c r="B37"/>
      <c r="C37"/>
      <c r="D37"/>
      <c r="E37"/>
      <c r="J37" s="99"/>
      <c r="K37" s="99"/>
      <c r="L37" s="99"/>
      <c r="M37" s="95"/>
      <c r="N37"/>
      <c r="Q37" s="92"/>
      <c r="T37" s="113"/>
      <c r="U37" s="113"/>
      <c r="V37" s="113"/>
      <c r="Y37" s="99"/>
      <c r="Z37" s="99"/>
      <c r="AA37" s="99"/>
      <c r="AB37" s="99"/>
      <c r="AC37" s="81"/>
      <c r="AD37" s="83"/>
      <c r="AE37" s="82"/>
      <c r="AF37" s="81"/>
      <c r="AG37" s="83"/>
      <c r="AH37" s="82"/>
      <c r="AI37" s="82"/>
      <c r="AJ37" s="84"/>
      <c r="AK37" s="3"/>
      <c r="AL37" s="3"/>
    </row>
    <row r="38" spans="2:38" ht="14.25" customHeight="1">
      <c r="B38"/>
      <c r="C38"/>
      <c r="D38"/>
      <c r="E38"/>
      <c r="J38" s="99"/>
      <c r="K38" s="99"/>
      <c r="L38" s="99"/>
      <c r="M38" s="95"/>
      <c r="N38"/>
      <c r="Q38" s="92"/>
      <c r="T38" s="113"/>
      <c r="U38" s="113"/>
      <c r="V38" s="113"/>
      <c r="Y38" s="99"/>
      <c r="Z38" s="99"/>
      <c r="AA38" s="99"/>
      <c r="AB38" s="99"/>
      <c r="AC38" s="81"/>
      <c r="AD38" s="83"/>
      <c r="AE38" s="82"/>
      <c r="AF38" s="81"/>
      <c r="AG38" s="83"/>
      <c r="AH38" s="82"/>
      <c r="AI38" s="82"/>
      <c r="AJ38" s="84"/>
      <c r="AK38" s="3"/>
      <c r="AL38" s="3"/>
    </row>
  </sheetData>
  <mergeCells count="10">
    <mergeCell ref="B29:B30"/>
    <mergeCell ref="B33:B34"/>
    <mergeCell ref="C5:P6"/>
    <mergeCell ref="B1:R2"/>
    <mergeCell ref="P13:Q32"/>
    <mergeCell ref="B17:B18"/>
    <mergeCell ref="B21:B22"/>
    <mergeCell ref="B25:B26"/>
    <mergeCell ref="B9:B10"/>
    <mergeCell ref="B13:B14"/>
  </mergeCells>
  <printOptions horizontalCentered="1"/>
  <pageMargins left="0.5905511811023623" right="0.3937007874015748" top="0.3937007874015748" bottom="0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0"/>
  <sheetViews>
    <sheetView showGridLines="0" zoomScale="75" zoomScaleNormal="75" workbookViewId="0" topLeftCell="A1">
      <selection activeCell="A3" sqref="A3"/>
    </sheetView>
  </sheetViews>
  <sheetFormatPr defaultColWidth="8.796875" defaultRowHeight="14.25" customHeight="1"/>
  <cols>
    <col min="1" max="1" width="5" style="3" customWidth="1"/>
    <col min="2" max="2" width="31.09765625" style="79" customWidth="1"/>
    <col min="3" max="5" width="3.69921875" style="3" customWidth="1"/>
    <col min="6" max="6" width="3.69921875" style="80" customWidth="1"/>
    <col min="7" max="8" width="3.69921875" style="3" customWidth="1"/>
    <col min="9" max="9" width="3.69921875" style="80" customWidth="1"/>
    <col min="10" max="11" width="3.69921875" style="3" customWidth="1"/>
    <col min="12" max="12" width="3.69921875" style="80" customWidth="1"/>
    <col min="13" max="27" width="3.69921875" style="3" customWidth="1"/>
    <col min="28" max="28" width="3.69921875" style="81" customWidth="1"/>
    <col min="29" max="30" width="3.69921875" style="82" customWidth="1"/>
    <col min="31" max="31" width="3.69921875" style="81" customWidth="1"/>
    <col min="32" max="32" width="3.69921875" style="83" customWidth="1"/>
    <col min="33" max="33" width="3.69921875" style="82" customWidth="1"/>
    <col min="34" max="34" width="3.69921875" style="81" customWidth="1"/>
    <col min="35" max="35" width="3.69921875" style="83" customWidth="1"/>
    <col min="36" max="37" width="3.69921875" style="82" customWidth="1"/>
    <col min="38" max="38" width="31.09765625" style="84" customWidth="1"/>
    <col min="39" max="16384" width="3.3984375" style="3" customWidth="1"/>
  </cols>
  <sheetData>
    <row r="1" spans="2:38" ht="14.25" customHeight="1">
      <c r="B1" s="314" t="s">
        <v>88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</row>
    <row r="2" spans="2:38" ht="14.25" customHeight="1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</row>
    <row r="3" spans="1:38" ht="14.25" customHeight="1">
      <c r="A3" s="3" t="s">
        <v>283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</row>
    <row r="4" spans="2:38" ht="14.25" customHeight="1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</row>
    <row r="5" spans="3:38" ht="14.25" customHeight="1">
      <c r="C5" s="315" t="s">
        <v>110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T5" s="78"/>
      <c r="X5" s="81"/>
      <c r="Y5" s="82"/>
      <c r="Z5" s="82"/>
      <c r="AA5" s="81"/>
      <c r="AB5" s="83"/>
      <c r="AD5" s="81"/>
      <c r="AE5" s="83"/>
      <c r="AF5" s="82"/>
      <c r="AH5" s="84"/>
      <c r="AI5" s="3"/>
      <c r="AJ5" s="3"/>
      <c r="AK5" s="3"/>
      <c r="AL5" s="3"/>
    </row>
    <row r="6" spans="3:38" ht="14.25" customHeight="1"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T6" s="85"/>
      <c r="X6" s="80"/>
      <c r="Y6" s="82"/>
      <c r="Z6" s="82"/>
      <c r="AA6" s="81"/>
      <c r="AB6" s="83"/>
      <c r="AC6" s="86"/>
      <c r="AD6" s="87"/>
      <c r="AE6" s="83"/>
      <c r="AF6" s="82"/>
      <c r="AH6" s="84"/>
      <c r="AI6" s="3"/>
      <c r="AJ6" s="3"/>
      <c r="AK6" s="3"/>
      <c r="AL6" s="3"/>
    </row>
    <row r="7" spans="3:38" ht="14.25" customHeight="1"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T7" s="85"/>
      <c r="X7" s="80"/>
      <c r="Y7" s="82"/>
      <c r="Z7" s="82"/>
      <c r="AA7" s="81"/>
      <c r="AB7" s="83"/>
      <c r="AC7" s="86"/>
      <c r="AD7" s="87"/>
      <c r="AE7" s="83"/>
      <c r="AF7" s="82"/>
      <c r="AH7" s="84"/>
      <c r="AI7" s="3"/>
      <c r="AJ7" s="3"/>
      <c r="AK7" s="3"/>
      <c r="AL7" s="3"/>
    </row>
    <row r="8" spans="3:38" ht="14.25" customHeight="1"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T8" s="85"/>
      <c r="X8" s="80"/>
      <c r="Y8" s="82"/>
      <c r="Z8" s="82"/>
      <c r="AA8" s="81"/>
      <c r="AB8" s="83"/>
      <c r="AC8" s="86"/>
      <c r="AD8" s="87"/>
      <c r="AE8" s="83"/>
      <c r="AF8" s="82"/>
      <c r="AH8" s="84"/>
      <c r="AI8" s="3"/>
      <c r="AJ8" s="3"/>
      <c r="AK8" s="3"/>
      <c r="AL8" s="3"/>
    </row>
    <row r="9" spans="2:38" ht="14.25" customHeight="1">
      <c r="B9" s="79" t="s">
        <v>99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T9" s="85"/>
      <c r="X9" s="80"/>
      <c r="Y9" s="82"/>
      <c r="Z9" s="82"/>
      <c r="AA9" s="81"/>
      <c r="AB9" s="83"/>
      <c r="AC9" s="86"/>
      <c r="AD9" s="87"/>
      <c r="AE9" s="83"/>
      <c r="AF9" s="82"/>
      <c r="AH9" s="84"/>
      <c r="AI9" s="3"/>
      <c r="AJ9" s="3"/>
      <c r="AK9" s="3"/>
      <c r="AL9" s="3"/>
    </row>
    <row r="10" spans="2:38" ht="14.25" customHeight="1" thickBot="1">
      <c r="B10" s="304" t="str">
        <f>'参加チーム名'!C32</f>
        <v>杉小キャイーンブラザーズＸ</v>
      </c>
      <c r="C10" s="219"/>
      <c r="D10" s="220"/>
      <c r="E10" s="220"/>
      <c r="F10" s="80">
        <v>7</v>
      </c>
      <c r="I10" s="3"/>
      <c r="J10" s="120"/>
      <c r="K10" s="120"/>
      <c r="L10" s="120"/>
      <c r="M10" s="120"/>
      <c r="N10" s="120"/>
      <c r="O10" s="120"/>
      <c r="P10" s="120"/>
      <c r="Q10" s="120"/>
      <c r="R10" s="120"/>
      <c r="S10" s="85"/>
      <c r="T10" s="85"/>
      <c r="U10" s="85"/>
      <c r="V10" s="85"/>
      <c r="Z10" s="80"/>
      <c r="AA10" s="82"/>
      <c r="AB10" s="82"/>
      <c r="AC10" s="81"/>
      <c r="AD10" s="83"/>
      <c r="AE10" s="86"/>
      <c r="AF10" s="87"/>
      <c r="AG10" s="83"/>
      <c r="AH10" s="82"/>
      <c r="AI10" s="82"/>
      <c r="AJ10" s="84"/>
      <c r="AK10" s="3"/>
      <c r="AL10" s="3"/>
    </row>
    <row r="11" spans="2:38" ht="14.25" customHeight="1" thickTop="1">
      <c r="B11" s="305"/>
      <c r="F11" s="222"/>
      <c r="I11" s="3"/>
      <c r="J11" s="120"/>
      <c r="K11" s="120"/>
      <c r="L11" s="120"/>
      <c r="M11" s="120"/>
      <c r="N11" s="120"/>
      <c r="O11" s="120"/>
      <c r="P11" s="120"/>
      <c r="Q11" s="120"/>
      <c r="R11" s="120"/>
      <c r="S11" s="85"/>
      <c r="T11" s="85"/>
      <c r="U11" s="85"/>
      <c r="V11" s="85"/>
      <c r="Z11" s="80"/>
      <c r="AA11" s="82"/>
      <c r="AB11" s="82"/>
      <c r="AC11" s="81"/>
      <c r="AD11" s="83"/>
      <c r="AE11" s="86"/>
      <c r="AF11" s="87"/>
      <c r="AG11" s="83"/>
      <c r="AH11" s="82"/>
      <c r="AI11" s="82"/>
      <c r="AJ11" s="84"/>
      <c r="AK11" s="3"/>
      <c r="AL11" s="3"/>
    </row>
    <row r="12" spans="6:38" ht="14.25" customHeight="1" thickBot="1">
      <c r="F12" s="223" t="s">
        <v>111</v>
      </c>
      <c r="G12" s="220"/>
      <c r="H12" s="220"/>
      <c r="I12" s="3">
        <v>6</v>
      </c>
      <c r="J12" s="120"/>
      <c r="K12" s="120"/>
      <c r="L12" s="120"/>
      <c r="M12" s="120"/>
      <c r="N12" s="120"/>
      <c r="O12" s="120"/>
      <c r="P12" s="120"/>
      <c r="Q12" s="120"/>
      <c r="R12" s="120"/>
      <c r="S12" s="85"/>
      <c r="T12" s="85"/>
      <c r="U12" s="85"/>
      <c r="V12" s="85"/>
      <c r="Z12" s="80"/>
      <c r="AA12" s="82"/>
      <c r="AB12" s="82"/>
      <c r="AC12" s="81"/>
      <c r="AD12" s="83"/>
      <c r="AE12" s="86"/>
      <c r="AF12" s="87"/>
      <c r="AG12" s="83"/>
      <c r="AH12" s="82"/>
      <c r="AI12" s="82"/>
      <c r="AJ12" s="84"/>
      <c r="AK12" s="3"/>
      <c r="AL12" s="3"/>
    </row>
    <row r="13" spans="2:29" ht="14.25" customHeight="1" thickTop="1">
      <c r="B13" s="79" t="s">
        <v>38</v>
      </c>
      <c r="E13" s="94"/>
      <c r="F13" s="115"/>
      <c r="I13" s="222"/>
      <c r="Q13" s="88"/>
      <c r="R13" s="88"/>
      <c r="S13" s="88"/>
      <c r="T13" s="88"/>
      <c r="U13" s="88"/>
      <c r="V13" s="88"/>
      <c r="W13" s="88"/>
      <c r="X13" s="88"/>
      <c r="AC13" s="83"/>
    </row>
    <row r="14" spans="2:28" ht="14.25" customHeight="1" thickBot="1">
      <c r="B14" s="304" t="str">
        <f>'参加チーム名'!C36</f>
        <v>Ｐｃｈａｎｓ　ＲＳ</v>
      </c>
      <c r="C14" s="118"/>
      <c r="E14" s="110"/>
      <c r="F14" s="115"/>
      <c r="I14" s="243"/>
      <c r="O14" s="92"/>
      <c r="P14" s="92"/>
      <c r="Q14" s="92"/>
      <c r="R14" s="92"/>
      <c r="S14" s="92"/>
      <c r="T14" s="92"/>
      <c r="U14" s="92"/>
      <c r="V14" s="92"/>
      <c r="W14" s="92"/>
      <c r="X14" s="92"/>
      <c r="AB14" s="80"/>
    </row>
    <row r="15" spans="2:24" ht="14.25" customHeight="1">
      <c r="B15" s="305"/>
      <c r="C15" s="97"/>
      <c r="D15" s="97"/>
      <c r="E15" s="97"/>
      <c r="F15" s="80">
        <v>5</v>
      </c>
      <c r="I15" s="222"/>
      <c r="N15" s="88"/>
      <c r="O15" s="306" t="s">
        <v>188</v>
      </c>
      <c r="P15" s="318"/>
      <c r="Q15" s="107"/>
      <c r="R15" s="92"/>
      <c r="S15" s="92"/>
      <c r="T15" s="92"/>
      <c r="U15" s="92"/>
      <c r="V15" s="92"/>
      <c r="W15" s="92"/>
      <c r="X15" s="92"/>
    </row>
    <row r="16" spans="9:24" ht="14.25" customHeight="1">
      <c r="I16" s="222"/>
      <c r="N16" s="96"/>
      <c r="O16" s="310"/>
      <c r="P16" s="311"/>
      <c r="R16" s="92"/>
      <c r="S16" s="92"/>
      <c r="T16" s="92"/>
      <c r="U16" s="92"/>
      <c r="V16" s="92"/>
      <c r="W16" s="92"/>
      <c r="X16" s="92"/>
    </row>
    <row r="17" spans="2:39" ht="14.25" customHeight="1" thickBot="1">
      <c r="B17" s="79" t="s">
        <v>137</v>
      </c>
      <c r="I17" s="222" t="s">
        <v>114</v>
      </c>
      <c r="L17" s="80">
        <v>6</v>
      </c>
      <c r="N17" s="96"/>
      <c r="O17" s="310"/>
      <c r="P17" s="311"/>
      <c r="Q17" s="100"/>
      <c r="R17" s="92"/>
      <c r="S17" s="92"/>
      <c r="T17" s="92"/>
      <c r="U17" s="92"/>
      <c r="V17" s="92"/>
      <c r="W17" s="92"/>
      <c r="X17" s="92"/>
      <c r="Y17" s="92"/>
      <c r="AB17" s="3"/>
      <c r="AC17" s="81"/>
      <c r="AE17" s="82"/>
      <c r="AF17" s="81"/>
      <c r="AG17" s="83"/>
      <c r="AH17" s="82"/>
      <c r="AI17" s="81"/>
      <c r="AJ17" s="83"/>
      <c r="AL17" s="82"/>
      <c r="AM17" s="84"/>
    </row>
    <row r="18" spans="2:39" ht="14.25" customHeight="1" thickBot="1" thickTop="1">
      <c r="B18" s="304" t="str">
        <f>'参加チーム名'!C30</f>
        <v>栗生ファイターズ</v>
      </c>
      <c r="C18" s="219"/>
      <c r="D18" s="220"/>
      <c r="E18" s="220"/>
      <c r="F18" s="80">
        <v>9</v>
      </c>
      <c r="H18" s="94"/>
      <c r="I18" s="244"/>
      <c r="J18" s="228"/>
      <c r="K18" s="245"/>
      <c r="N18" s="127"/>
      <c r="O18" s="310"/>
      <c r="P18" s="311"/>
      <c r="Q18" s="96"/>
      <c r="R18" s="92"/>
      <c r="S18" s="92"/>
      <c r="T18" s="92"/>
      <c r="U18" s="92"/>
      <c r="V18" s="92"/>
      <c r="W18" s="92"/>
      <c r="X18" s="92"/>
      <c r="Y18" s="92"/>
      <c r="AB18" s="3"/>
      <c r="AC18" s="81"/>
      <c r="AE18" s="82"/>
      <c r="AF18" s="81"/>
      <c r="AG18" s="83"/>
      <c r="AH18" s="82"/>
      <c r="AI18" s="81"/>
      <c r="AJ18" s="83"/>
      <c r="AL18" s="82"/>
      <c r="AM18" s="84"/>
    </row>
    <row r="19" spans="2:39" ht="14.25" customHeight="1" thickTop="1">
      <c r="B19" s="305"/>
      <c r="F19" s="222"/>
      <c r="H19" s="94"/>
      <c r="K19" s="94"/>
      <c r="N19" s="127"/>
      <c r="O19" s="310"/>
      <c r="P19" s="311"/>
      <c r="Q19" s="96"/>
      <c r="R19" s="92"/>
      <c r="S19" s="92"/>
      <c r="T19" s="92"/>
      <c r="U19" s="92"/>
      <c r="V19" s="92"/>
      <c r="W19" s="92"/>
      <c r="X19" s="92"/>
      <c r="Y19" s="92"/>
      <c r="AB19" s="3"/>
      <c r="AC19" s="81"/>
      <c r="AE19" s="82"/>
      <c r="AF19" s="81"/>
      <c r="AG19" s="83"/>
      <c r="AH19" s="82"/>
      <c r="AI19" s="81"/>
      <c r="AJ19" s="83"/>
      <c r="AL19" s="82"/>
      <c r="AM19" s="84"/>
    </row>
    <row r="20" spans="6:39" ht="14.25" customHeight="1" thickBot="1">
      <c r="F20" s="223" t="s">
        <v>112</v>
      </c>
      <c r="G20" s="220"/>
      <c r="H20" s="226"/>
      <c r="K20" s="94"/>
      <c r="N20" s="127"/>
      <c r="O20" s="310"/>
      <c r="P20" s="311"/>
      <c r="Q20" s="96"/>
      <c r="R20" s="92"/>
      <c r="S20" s="92"/>
      <c r="T20" s="92"/>
      <c r="U20" s="92"/>
      <c r="V20" s="92"/>
      <c r="W20" s="92"/>
      <c r="X20" s="92"/>
      <c r="Y20" s="92"/>
      <c r="AB20" s="3"/>
      <c r="AC20" s="81"/>
      <c r="AE20" s="82"/>
      <c r="AF20" s="81"/>
      <c r="AG20" s="83"/>
      <c r="AH20" s="82"/>
      <c r="AI20" s="81"/>
      <c r="AJ20" s="83"/>
      <c r="AL20" s="82"/>
      <c r="AM20" s="84"/>
    </row>
    <row r="21" spans="2:39" ht="14.25" customHeight="1" thickTop="1">
      <c r="B21" s="79" t="s">
        <v>211</v>
      </c>
      <c r="E21" s="94"/>
      <c r="F21" s="115"/>
      <c r="G21" s="99"/>
      <c r="H21" s="82"/>
      <c r="I21" s="100">
        <v>5</v>
      </c>
      <c r="J21" s="83"/>
      <c r="K21" s="101"/>
      <c r="L21" s="100"/>
      <c r="N21" s="127"/>
      <c r="O21" s="310"/>
      <c r="P21" s="311"/>
      <c r="Q21" s="96"/>
      <c r="S21" s="92"/>
      <c r="T21" s="103"/>
      <c r="U21" s="104"/>
      <c r="V21" s="104"/>
      <c r="W21" s="104"/>
      <c r="X21" s="104"/>
      <c r="Y21" s="104"/>
      <c r="AB21" s="3"/>
      <c r="AC21" s="81"/>
      <c r="AD21" s="3"/>
      <c r="AE21" s="3"/>
      <c r="AF21" s="100"/>
      <c r="AG21" s="83"/>
      <c r="AH21" s="83"/>
      <c r="AI21" s="81"/>
      <c r="AJ21" s="83"/>
      <c r="AL21" s="82"/>
      <c r="AM21" s="84"/>
    </row>
    <row r="22" spans="2:38" ht="14.25" customHeight="1">
      <c r="B22" s="304" t="str">
        <f>'参加チーム名'!C35</f>
        <v>ブルースターキング騎士（ナイト）</v>
      </c>
      <c r="C22" s="89"/>
      <c r="D22" s="90"/>
      <c r="E22" s="110"/>
      <c r="G22" s="82"/>
      <c r="H22" s="82"/>
      <c r="I22" s="100"/>
      <c r="J22" s="83"/>
      <c r="K22" s="105"/>
      <c r="N22" s="127"/>
      <c r="O22" s="310"/>
      <c r="P22" s="311"/>
      <c r="S22" s="102"/>
      <c r="T22" s="102"/>
      <c r="V22" s="104"/>
      <c r="W22" s="104"/>
      <c r="AA22" s="81"/>
      <c r="AB22" s="3"/>
      <c r="AC22" s="3"/>
      <c r="AD22" s="100"/>
      <c r="AE22" s="83"/>
      <c r="AG22" s="81"/>
      <c r="AH22" s="83"/>
      <c r="AI22" s="82"/>
      <c r="AK22" s="84"/>
      <c r="AL22" s="3"/>
    </row>
    <row r="23" spans="2:38" ht="14.25" customHeight="1">
      <c r="B23" s="305"/>
      <c r="F23" s="80">
        <v>8</v>
      </c>
      <c r="K23" s="101"/>
      <c r="L23" s="100"/>
      <c r="M23" s="99"/>
      <c r="N23" s="127"/>
      <c r="O23" s="310"/>
      <c r="P23" s="311"/>
      <c r="S23" s="75"/>
      <c r="T23" s="75"/>
      <c r="U23" s="74"/>
      <c r="AA23" s="100"/>
      <c r="AB23" s="99"/>
      <c r="AD23" s="81"/>
      <c r="AE23" s="83"/>
      <c r="AF23" s="82"/>
      <c r="AG23" s="81"/>
      <c r="AH23" s="83"/>
      <c r="AI23" s="82"/>
      <c r="AK23" s="84"/>
      <c r="AL23" s="3"/>
    </row>
    <row r="24" spans="11:38" ht="14.25" customHeight="1" thickBot="1">
      <c r="K24" s="94"/>
      <c r="L24" s="80" t="s">
        <v>39</v>
      </c>
      <c r="M24" s="99"/>
      <c r="N24" s="127"/>
      <c r="O24" s="310"/>
      <c r="P24" s="311"/>
      <c r="S24" s="75"/>
      <c r="T24" s="75"/>
      <c r="U24" s="74"/>
      <c r="V24" s="109"/>
      <c r="W24" s="109"/>
      <c r="X24" s="99"/>
      <c r="Y24" s="99"/>
      <c r="Z24" s="99"/>
      <c r="AA24" s="100"/>
      <c r="AB24" s="83"/>
      <c r="AD24" s="81"/>
      <c r="AE24" s="83"/>
      <c r="AF24" s="82"/>
      <c r="AG24" s="81"/>
      <c r="AH24" s="83"/>
      <c r="AI24" s="82"/>
      <c r="AK24" s="84"/>
      <c r="AL24" s="3"/>
    </row>
    <row r="25" spans="2:38" ht="14.25" customHeight="1" thickTop="1">
      <c r="B25" s="79" t="s">
        <v>98</v>
      </c>
      <c r="L25" s="234"/>
      <c r="M25" s="256"/>
      <c r="N25" s="257"/>
      <c r="O25" s="310"/>
      <c r="P25" s="311"/>
      <c r="S25" s="108"/>
      <c r="T25" s="108"/>
      <c r="U25" s="107"/>
      <c r="V25" s="109"/>
      <c r="W25" s="109"/>
      <c r="X25" s="99"/>
      <c r="Y25" s="99"/>
      <c r="Z25" s="99"/>
      <c r="AA25" s="100"/>
      <c r="AB25" s="83"/>
      <c r="AD25" s="81"/>
      <c r="AE25" s="83"/>
      <c r="AF25" s="82"/>
      <c r="AG25" s="81"/>
      <c r="AH25" s="83"/>
      <c r="AI25" s="82"/>
      <c r="AK25" s="84"/>
      <c r="AL25" s="3"/>
    </row>
    <row r="26" spans="2:38" ht="14.25" customHeight="1" thickBot="1">
      <c r="B26" s="304" t="str">
        <f>'参加チーム名'!C31</f>
        <v>いいたて草野ガッツ</v>
      </c>
      <c r="C26" s="219"/>
      <c r="D26" s="220"/>
      <c r="E26" s="220"/>
      <c r="F26" s="80">
        <v>11</v>
      </c>
      <c r="L26" s="222"/>
      <c r="M26" s="99"/>
      <c r="N26"/>
      <c r="O26" s="310"/>
      <c r="P26" s="311"/>
      <c r="Q26" s="99"/>
      <c r="V26" s="109"/>
      <c r="W26" s="109"/>
      <c r="X26" s="99"/>
      <c r="Y26" s="99"/>
      <c r="Z26" s="99"/>
      <c r="AA26" s="100"/>
      <c r="AB26" s="83"/>
      <c r="AD26" s="81"/>
      <c r="AE26" s="83"/>
      <c r="AF26" s="82"/>
      <c r="AG26" s="81"/>
      <c r="AH26" s="83"/>
      <c r="AI26" s="82"/>
      <c r="AK26" s="84"/>
      <c r="AL26" s="3"/>
    </row>
    <row r="27" spans="2:38" ht="14.25" customHeight="1" thickTop="1">
      <c r="B27" s="305"/>
      <c r="F27" s="222"/>
      <c r="L27" s="237"/>
      <c r="N27"/>
      <c r="O27" s="310"/>
      <c r="P27" s="311"/>
      <c r="Q27" s="92"/>
      <c r="S27" s="100"/>
      <c r="T27" s="100"/>
      <c r="U27" s="100"/>
      <c r="V27" s="100"/>
      <c r="W27" s="100"/>
      <c r="X27" s="99"/>
      <c r="Y27" s="99"/>
      <c r="Z27" s="99"/>
      <c r="AA27" s="100"/>
      <c r="AB27" s="99"/>
      <c r="AD27" s="81"/>
      <c r="AE27" s="83"/>
      <c r="AF27" s="82"/>
      <c r="AG27" s="81"/>
      <c r="AH27" s="83"/>
      <c r="AI27" s="82"/>
      <c r="AK27" s="84"/>
      <c r="AL27" s="3"/>
    </row>
    <row r="28" spans="6:38" ht="14.25" customHeight="1" thickBot="1">
      <c r="F28" s="223" t="s">
        <v>113</v>
      </c>
      <c r="G28" s="220"/>
      <c r="H28" s="220"/>
      <c r="I28" s="80">
        <v>7</v>
      </c>
      <c r="J28" s="82"/>
      <c r="K28" s="95"/>
      <c r="L28" s="255"/>
      <c r="N28"/>
      <c r="O28" s="310"/>
      <c r="P28" s="311"/>
      <c r="Q28" s="92"/>
      <c r="S28" s="96"/>
      <c r="T28" s="96"/>
      <c r="U28" s="88"/>
      <c r="V28" s="88"/>
      <c r="W28" s="82"/>
      <c r="X28" s="82"/>
      <c r="Y28" s="82"/>
      <c r="Z28" s="100"/>
      <c r="AA28" s="83"/>
      <c r="AB28" s="83"/>
      <c r="AC28" s="81"/>
      <c r="AD28" s="83"/>
      <c r="AE28" s="82"/>
      <c r="AF28" s="81"/>
      <c r="AG28" s="83"/>
      <c r="AH28" s="82"/>
      <c r="AI28" s="82"/>
      <c r="AJ28" s="84"/>
      <c r="AK28" s="3"/>
      <c r="AL28" s="3"/>
    </row>
    <row r="29" spans="2:38" ht="14.25" customHeight="1" thickTop="1">
      <c r="B29" s="79" t="s">
        <v>214</v>
      </c>
      <c r="E29" s="94"/>
      <c r="F29" s="115"/>
      <c r="I29" s="222"/>
      <c r="J29" s="82"/>
      <c r="K29" s="95"/>
      <c r="L29" s="255"/>
      <c r="N29"/>
      <c r="O29" s="310"/>
      <c r="P29" s="311"/>
      <c r="Q29" s="92"/>
      <c r="S29" s="96"/>
      <c r="T29" s="96"/>
      <c r="U29" s="88"/>
      <c r="V29" s="88"/>
      <c r="W29" s="82"/>
      <c r="X29" s="82"/>
      <c r="Y29" s="82"/>
      <c r="Z29" s="100"/>
      <c r="AA29" s="83"/>
      <c r="AB29" s="83"/>
      <c r="AC29" s="81"/>
      <c r="AD29" s="83"/>
      <c r="AE29" s="82"/>
      <c r="AF29" s="81"/>
      <c r="AG29" s="83"/>
      <c r="AH29" s="82"/>
      <c r="AI29" s="82"/>
      <c r="AJ29" s="84"/>
      <c r="AK29" s="3"/>
      <c r="AL29" s="3"/>
    </row>
    <row r="30" spans="2:38" ht="14.25" customHeight="1">
      <c r="B30" s="304" t="str">
        <f>'参加チーム名'!C34</f>
        <v>白二ビクトリージュニア</v>
      </c>
      <c r="C30" s="89"/>
      <c r="D30" s="90"/>
      <c r="E30" s="110"/>
      <c r="F30" s="115"/>
      <c r="I30" s="222"/>
      <c r="L30" s="222"/>
      <c r="N30"/>
      <c r="O30" s="310"/>
      <c r="P30" s="311"/>
      <c r="Q30" s="99"/>
      <c r="S30" s="96"/>
      <c r="T30" s="96"/>
      <c r="U30" s="88"/>
      <c r="V30" s="88"/>
      <c r="Z30" s="100"/>
      <c r="AB30" s="82"/>
      <c r="AC30" s="81"/>
      <c r="AD30" s="83"/>
      <c r="AE30" s="82"/>
      <c r="AF30" s="81"/>
      <c r="AG30" s="83"/>
      <c r="AH30" s="82"/>
      <c r="AI30" s="82"/>
      <c r="AJ30" s="84"/>
      <c r="AK30" s="3"/>
      <c r="AL30" s="3"/>
    </row>
    <row r="31" spans="2:38" ht="14.25" customHeight="1" thickBot="1">
      <c r="B31" s="305"/>
      <c r="F31" s="80">
        <v>0</v>
      </c>
      <c r="I31" s="223" t="s">
        <v>118</v>
      </c>
      <c r="J31" s="220"/>
      <c r="K31" s="251"/>
      <c r="L31" s="237"/>
      <c r="M31" s="99"/>
      <c r="N31"/>
      <c r="O31" s="310"/>
      <c r="P31" s="311"/>
      <c r="Q31" s="92"/>
      <c r="S31" s="96"/>
      <c r="T31" s="96"/>
      <c r="Y31" s="100"/>
      <c r="Z31" s="100"/>
      <c r="AA31" s="100"/>
      <c r="AB31" s="100"/>
      <c r="AC31" s="81"/>
      <c r="AD31" s="83"/>
      <c r="AE31" s="82"/>
      <c r="AF31" s="81"/>
      <c r="AG31" s="83"/>
      <c r="AH31" s="82"/>
      <c r="AI31" s="82"/>
      <c r="AJ31" s="84"/>
      <c r="AK31" s="3"/>
      <c r="AL31" s="3"/>
    </row>
    <row r="32" spans="8:38" ht="14.25" customHeight="1" thickTop="1">
      <c r="H32" s="94"/>
      <c r="I32" s="115"/>
      <c r="J32" s="99"/>
      <c r="K32" s="99"/>
      <c r="L32" s="99">
        <v>8</v>
      </c>
      <c r="M32" s="95"/>
      <c r="N32"/>
      <c r="O32" s="310"/>
      <c r="P32" s="311"/>
      <c r="Q32" s="92"/>
      <c r="Y32" s="99"/>
      <c r="Z32" s="99"/>
      <c r="AA32" s="99"/>
      <c r="AB32" s="99"/>
      <c r="AC32" s="81"/>
      <c r="AD32" s="83"/>
      <c r="AE32" s="86"/>
      <c r="AF32" s="87"/>
      <c r="AG32" s="83"/>
      <c r="AH32" s="82"/>
      <c r="AI32" s="82"/>
      <c r="AJ32" s="84"/>
      <c r="AK32" s="3"/>
      <c r="AL32" s="3"/>
    </row>
    <row r="33" spans="2:38" ht="14.25" customHeight="1">
      <c r="B33" s="79" t="s">
        <v>209</v>
      </c>
      <c r="H33" s="94"/>
      <c r="J33" s="99"/>
      <c r="K33" s="99"/>
      <c r="L33" s="99"/>
      <c r="M33" s="95"/>
      <c r="N33"/>
      <c r="O33" s="310"/>
      <c r="P33" s="311"/>
      <c r="Q33" s="92"/>
      <c r="T33" s="113"/>
      <c r="U33" s="113"/>
      <c r="V33" s="113"/>
      <c r="Y33" s="99"/>
      <c r="Z33" s="99"/>
      <c r="AA33" s="99"/>
      <c r="AB33" s="99"/>
      <c r="AC33" s="81"/>
      <c r="AD33" s="83"/>
      <c r="AE33" s="82"/>
      <c r="AF33" s="81"/>
      <c r="AG33" s="83"/>
      <c r="AH33" s="82"/>
      <c r="AI33" s="82"/>
      <c r="AJ33" s="84"/>
      <c r="AK33" s="3"/>
      <c r="AL33" s="3"/>
    </row>
    <row r="34" spans="2:38" ht="14.25" customHeight="1" thickBot="1">
      <c r="B34" s="304" t="str">
        <f>'参加チーム名'!C33</f>
        <v>アルバルクキッズ</v>
      </c>
      <c r="C34" s="89"/>
      <c r="D34" s="90"/>
      <c r="E34" s="90"/>
      <c r="F34" s="91"/>
      <c r="G34" s="90"/>
      <c r="H34" s="110"/>
      <c r="L34" s="99"/>
      <c r="M34" s="95"/>
      <c r="N34"/>
      <c r="O34" s="312"/>
      <c r="P34" s="313"/>
      <c r="Q34" s="92"/>
      <c r="Z34" s="81"/>
      <c r="AA34" s="82"/>
      <c r="AB34" s="82"/>
      <c r="AC34" s="81"/>
      <c r="AD34" s="83"/>
      <c r="AE34" s="82"/>
      <c r="AF34" s="81"/>
      <c r="AG34" s="83"/>
      <c r="AH34" s="82"/>
      <c r="AI34" s="82"/>
      <c r="AJ34" s="84"/>
      <c r="AK34" s="3"/>
      <c r="AL34" s="3"/>
    </row>
    <row r="35" spans="2:38" ht="14.25" customHeight="1">
      <c r="B35" s="305"/>
      <c r="C35" s="97"/>
      <c r="D35" s="97"/>
      <c r="E35" s="97"/>
      <c r="F35" s="98"/>
      <c r="G35" s="97"/>
      <c r="H35" s="97"/>
      <c r="I35" s="80">
        <v>6</v>
      </c>
      <c r="L35" s="99"/>
      <c r="M35" s="95"/>
      <c r="N35"/>
      <c r="Q35" s="92"/>
      <c r="T35" s="83"/>
      <c r="U35" s="4"/>
      <c r="V35" s="4"/>
      <c r="Z35" s="81"/>
      <c r="AA35" s="82"/>
      <c r="AB35" s="82"/>
      <c r="AC35" s="81"/>
      <c r="AD35" s="83"/>
      <c r="AE35" s="82"/>
      <c r="AF35" s="81"/>
      <c r="AG35" s="83"/>
      <c r="AH35" s="82"/>
      <c r="AI35" s="82"/>
      <c r="AJ35" s="84"/>
      <c r="AK35" s="3"/>
      <c r="AL35" s="3"/>
    </row>
    <row r="36" spans="2:38" ht="14.25" customHeight="1">
      <c r="B36" s="114"/>
      <c r="I36"/>
      <c r="L36" s="99"/>
      <c r="T36" s="83"/>
      <c r="U36" s="4"/>
      <c r="V36" s="4"/>
      <c r="Z36" s="81"/>
      <c r="AA36" s="82"/>
      <c r="AB36" s="82"/>
      <c r="AC36" s="81"/>
      <c r="AD36" s="83"/>
      <c r="AE36" s="82"/>
      <c r="AF36" s="81"/>
      <c r="AG36" s="83"/>
      <c r="AH36" s="82"/>
      <c r="AI36" s="82"/>
      <c r="AJ36" s="84"/>
      <c r="AK36" s="3"/>
      <c r="AL36" s="3"/>
    </row>
    <row r="37" spans="2:38" ht="14.25" customHeight="1">
      <c r="B37" s="114"/>
      <c r="I37"/>
      <c r="L37" s="99"/>
      <c r="T37" s="83"/>
      <c r="U37" s="4"/>
      <c r="V37" s="4"/>
      <c r="Z37" s="81"/>
      <c r="AA37" s="82"/>
      <c r="AB37" s="82"/>
      <c r="AC37" s="81"/>
      <c r="AD37" s="83"/>
      <c r="AE37" s="82"/>
      <c r="AF37" s="81"/>
      <c r="AG37" s="83"/>
      <c r="AH37" s="82"/>
      <c r="AI37" s="82"/>
      <c r="AJ37" s="84"/>
      <c r="AK37" s="3"/>
      <c r="AL37" s="3"/>
    </row>
    <row r="38" spans="2:38" ht="14.25" customHeight="1">
      <c r="B38"/>
      <c r="S38" s="92"/>
      <c r="T38" s="92"/>
      <c r="U38" s="92"/>
      <c r="V38" s="92"/>
      <c r="Z38" s="81"/>
      <c r="AA38" s="82"/>
      <c r="AB38" s="82"/>
      <c r="AC38" s="81"/>
      <c r="AD38" s="83"/>
      <c r="AE38" s="82"/>
      <c r="AF38" s="81"/>
      <c r="AG38" s="83"/>
      <c r="AH38" s="82"/>
      <c r="AI38" s="82"/>
      <c r="AJ38" s="84"/>
      <c r="AK38" s="3"/>
      <c r="AL38" s="3"/>
    </row>
    <row r="39" spans="2:38" ht="14.25" customHeight="1">
      <c r="B39"/>
      <c r="S39" s="92"/>
      <c r="T39" s="92"/>
      <c r="U39" s="92"/>
      <c r="V39" s="92"/>
      <c r="Z39" s="81"/>
      <c r="AA39" s="82"/>
      <c r="AB39" s="82"/>
      <c r="AC39" s="81"/>
      <c r="AD39" s="83"/>
      <c r="AE39" s="82"/>
      <c r="AF39" s="81"/>
      <c r="AG39" s="83"/>
      <c r="AH39" s="82"/>
      <c r="AI39" s="82"/>
      <c r="AJ39" s="84"/>
      <c r="AK39" s="3"/>
      <c r="AL39" s="3"/>
    </row>
    <row r="40" spans="2:38" ht="14.25" customHeight="1">
      <c r="B40"/>
      <c r="C40" s="315" t="s">
        <v>117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T40" s="92"/>
      <c r="U40" s="92"/>
      <c r="V40" s="92"/>
      <c r="Z40" s="81"/>
      <c r="AA40" s="82"/>
      <c r="AB40" s="82"/>
      <c r="AC40" s="81"/>
      <c r="AD40" s="83"/>
      <c r="AE40" s="82"/>
      <c r="AF40" s="81"/>
      <c r="AG40" s="83"/>
      <c r="AH40" s="82"/>
      <c r="AI40" s="82"/>
      <c r="AJ40" s="84"/>
      <c r="AK40" s="3"/>
      <c r="AL40" s="3"/>
    </row>
    <row r="41" spans="2:38" ht="14.25" customHeight="1">
      <c r="B41"/>
      <c r="C41" s="317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T41" s="92"/>
      <c r="U41" s="92"/>
      <c r="V41" s="92"/>
      <c r="Z41" s="81"/>
      <c r="AA41" s="82"/>
      <c r="AB41" s="82"/>
      <c r="AC41" s="81"/>
      <c r="AD41" s="83"/>
      <c r="AE41" s="82"/>
      <c r="AF41" s="81"/>
      <c r="AG41" s="83"/>
      <c r="AH41" s="82"/>
      <c r="AI41" s="82"/>
      <c r="AJ41" s="84"/>
      <c r="AK41" s="3"/>
      <c r="AL41" s="3"/>
    </row>
    <row r="42" spans="2:38" ht="14.25" customHeight="1">
      <c r="B42"/>
      <c r="C42"/>
      <c r="D42"/>
      <c r="E42"/>
      <c r="F42"/>
      <c r="G42"/>
      <c r="H42"/>
      <c r="I42"/>
      <c r="J42"/>
      <c r="K42"/>
      <c r="L42"/>
      <c r="T42" s="92"/>
      <c r="U42" s="92"/>
      <c r="V42" s="92"/>
      <c r="Z42" s="81"/>
      <c r="AA42" s="82"/>
      <c r="AB42" s="82"/>
      <c r="AC42" s="81"/>
      <c r="AD42" s="83"/>
      <c r="AE42" s="82"/>
      <c r="AF42" s="81"/>
      <c r="AG42" s="83"/>
      <c r="AH42" s="82"/>
      <c r="AI42" s="82"/>
      <c r="AJ42" s="84"/>
      <c r="AK42" s="3"/>
      <c r="AL42" s="3"/>
    </row>
    <row r="43" spans="2:38" ht="14.25" customHeight="1">
      <c r="B43" s="79" t="s">
        <v>210</v>
      </c>
      <c r="I43"/>
      <c r="J43"/>
      <c r="K43"/>
      <c r="L43"/>
      <c r="N43" s="95"/>
      <c r="T43" s="92"/>
      <c r="U43" s="92"/>
      <c r="V43" s="92"/>
      <c r="Z43" s="81"/>
      <c r="AA43" s="82"/>
      <c r="AB43" s="82"/>
      <c r="AC43" s="81"/>
      <c r="AD43" s="83"/>
      <c r="AE43" s="82"/>
      <c r="AF43" s="81"/>
      <c r="AG43" s="83"/>
      <c r="AH43" s="82"/>
      <c r="AI43" s="82"/>
      <c r="AJ43" s="84"/>
      <c r="AK43" s="3"/>
      <c r="AL43" s="3"/>
    </row>
    <row r="44" spans="2:38" ht="14.25" customHeight="1" thickBot="1">
      <c r="B44" s="304" t="str">
        <f>'参加チーム名'!C41</f>
        <v>杉小キャイーンシスターズ</v>
      </c>
      <c r="C44" s="219"/>
      <c r="D44" s="220"/>
      <c r="E44" s="220"/>
      <c r="F44" s="221"/>
      <c r="G44" s="220"/>
      <c r="H44" s="220"/>
      <c r="I44">
        <v>8</v>
      </c>
      <c r="J44"/>
      <c r="K44"/>
      <c r="L44"/>
      <c r="N44" s="95"/>
      <c r="Q44"/>
      <c r="T44" s="92"/>
      <c r="U44" s="92"/>
      <c r="V44" s="92"/>
      <c r="Z44" s="81"/>
      <c r="AA44" s="82"/>
      <c r="AB44" s="82"/>
      <c r="AC44" s="81"/>
      <c r="AD44" s="83"/>
      <c r="AE44" s="82"/>
      <c r="AF44" s="81"/>
      <c r="AG44" s="83"/>
      <c r="AH44" s="82"/>
      <c r="AI44" s="82"/>
      <c r="AJ44" s="84"/>
      <c r="AK44" s="3"/>
      <c r="AL44" s="3"/>
    </row>
    <row r="45" spans="2:24" ht="14.25" customHeight="1" thickTop="1">
      <c r="B45" s="305"/>
      <c r="I45" s="241"/>
      <c r="J45" s="116"/>
      <c r="K45" s="116"/>
      <c r="L45" s="116"/>
      <c r="N45" s="95"/>
      <c r="Q45"/>
      <c r="T45" s="92"/>
      <c r="U45" s="92"/>
      <c r="V45" s="92"/>
      <c r="W45" s="92"/>
      <c r="X45" s="92"/>
    </row>
    <row r="46" spans="9:24" ht="14.25" customHeight="1">
      <c r="I46" s="241"/>
      <c r="J46" s="116"/>
      <c r="K46" s="116"/>
      <c r="L46" s="116"/>
      <c r="N46" s="95"/>
      <c r="Q46"/>
      <c r="T46" s="92"/>
      <c r="U46" s="92"/>
      <c r="V46" s="92"/>
      <c r="W46" s="92"/>
      <c r="X46" s="92"/>
    </row>
    <row r="47" spans="2:24" ht="14.25" customHeight="1" thickBot="1">
      <c r="B47" s="79" t="s">
        <v>212</v>
      </c>
      <c r="I47" s="223" t="s">
        <v>40</v>
      </c>
      <c r="J47" s="240"/>
      <c r="K47" s="240"/>
      <c r="L47" s="116">
        <v>3</v>
      </c>
      <c r="N47" s="95"/>
      <c r="Q47"/>
      <c r="T47" s="92"/>
      <c r="U47" s="92"/>
      <c r="V47" s="92"/>
      <c r="W47" s="92"/>
      <c r="X47" s="92"/>
    </row>
    <row r="48" spans="2:24" ht="14.25" customHeight="1" thickTop="1">
      <c r="B48" s="304" t="str">
        <f>'参加チーム名'!C42</f>
        <v>白二アニマルズ</v>
      </c>
      <c r="C48" s="89"/>
      <c r="D48" s="90"/>
      <c r="E48" s="90"/>
      <c r="F48" s="80">
        <v>0</v>
      </c>
      <c r="H48" s="94"/>
      <c r="I48" s="248"/>
      <c r="J48" s="116"/>
      <c r="K48" s="116"/>
      <c r="L48" s="241"/>
      <c r="N48" s="95"/>
      <c r="O48" s="306" t="s">
        <v>188</v>
      </c>
      <c r="P48" s="318"/>
      <c r="Q48"/>
      <c r="U48" s="92"/>
      <c r="V48" s="92"/>
      <c r="W48" s="92"/>
      <c r="X48" s="92"/>
    </row>
    <row r="49" spans="2:24" ht="14.25" customHeight="1">
      <c r="B49" s="305"/>
      <c r="E49" s="93"/>
      <c r="F49" s="115"/>
      <c r="H49" s="94"/>
      <c r="I49" s="116"/>
      <c r="J49" s="116"/>
      <c r="K49" s="116"/>
      <c r="L49" s="241"/>
      <c r="M49"/>
      <c r="N49" s="116"/>
      <c r="O49" s="310"/>
      <c r="P49" s="311"/>
      <c r="Q49"/>
      <c r="U49" s="92"/>
      <c r="V49" s="92"/>
      <c r="W49" s="92"/>
      <c r="X49" s="92"/>
    </row>
    <row r="50" spans="5:24" ht="14.25" customHeight="1" thickBot="1">
      <c r="E50" s="94"/>
      <c r="F50" s="80" t="s">
        <v>115</v>
      </c>
      <c r="H50" s="94"/>
      <c r="I50" s="116"/>
      <c r="J50" s="116"/>
      <c r="K50" s="116"/>
      <c r="L50" s="241"/>
      <c r="M50"/>
      <c r="N50" s="116"/>
      <c r="O50" s="310"/>
      <c r="P50" s="311"/>
      <c r="Q50"/>
      <c r="U50" s="92"/>
      <c r="V50" s="92"/>
      <c r="W50" s="92"/>
      <c r="X50" s="92"/>
    </row>
    <row r="51" spans="2:24" ht="14.25" customHeight="1" thickTop="1">
      <c r="B51" s="79" t="s">
        <v>121</v>
      </c>
      <c r="F51" s="234"/>
      <c r="G51" s="235"/>
      <c r="H51" s="236"/>
      <c r="I51" s="116">
        <v>0</v>
      </c>
      <c r="J51" s="116"/>
      <c r="K51" s="116"/>
      <c r="L51" s="241"/>
      <c r="M51"/>
      <c r="N51" s="116"/>
      <c r="O51" s="310"/>
      <c r="P51" s="311"/>
      <c r="Q51"/>
      <c r="U51" s="92"/>
      <c r="V51" s="92"/>
      <c r="W51" s="92"/>
      <c r="X51" s="92"/>
    </row>
    <row r="52" spans="2:27" ht="14.25" customHeight="1" thickBot="1">
      <c r="B52" s="304" t="str">
        <f>'参加チーム名'!C45</f>
        <v>杉小キャイーンフラワーズ</v>
      </c>
      <c r="C52" s="118"/>
      <c r="F52" s="222"/>
      <c r="G52" s="82"/>
      <c r="H52" s="82"/>
      <c r="I52" s="116"/>
      <c r="J52" s="116"/>
      <c r="K52" s="116"/>
      <c r="L52" s="241"/>
      <c r="M52"/>
      <c r="N52" s="116"/>
      <c r="O52" s="310"/>
      <c r="P52" s="311"/>
      <c r="Q52"/>
      <c r="V52" s="92"/>
      <c r="W52" s="92"/>
      <c r="X52" s="92"/>
      <c r="Y52" s="100"/>
      <c r="Z52" s="100"/>
      <c r="AA52" s="100"/>
    </row>
    <row r="53" spans="2:39" ht="14.25" customHeight="1" thickTop="1">
      <c r="B53" s="305"/>
      <c r="C53" s="227"/>
      <c r="D53" s="228"/>
      <c r="E53" s="228"/>
      <c r="F53" s="80">
        <v>7</v>
      </c>
      <c r="I53" s="116"/>
      <c r="J53" s="116"/>
      <c r="K53" s="116"/>
      <c r="L53" s="241"/>
      <c r="M53"/>
      <c r="N53" s="116"/>
      <c r="O53" s="310"/>
      <c r="P53" s="311"/>
      <c r="Q53"/>
      <c r="V53" s="92"/>
      <c r="W53" s="92"/>
      <c r="X53" s="92"/>
      <c r="Y53" s="92"/>
      <c r="AB53" s="3"/>
      <c r="AC53" s="81"/>
      <c r="AE53" s="82"/>
      <c r="AF53" s="81"/>
      <c r="AG53" s="83"/>
      <c r="AH53" s="82"/>
      <c r="AI53" s="81"/>
      <c r="AJ53" s="83"/>
      <c r="AL53" s="82"/>
      <c r="AM53" s="84"/>
    </row>
    <row r="54" spans="2:39" ht="14.25" customHeight="1" thickBot="1">
      <c r="B54"/>
      <c r="C54"/>
      <c r="D54"/>
      <c r="E54"/>
      <c r="F54"/>
      <c r="G54"/>
      <c r="H54"/>
      <c r="I54" s="116"/>
      <c r="J54" s="116"/>
      <c r="K54" s="116"/>
      <c r="L54" s="223" t="s">
        <v>42</v>
      </c>
      <c r="M54" s="240"/>
      <c r="N54" s="259"/>
      <c r="O54" s="310"/>
      <c r="P54" s="311"/>
      <c r="Q54"/>
      <c r="V54" s="92"/>
      <c r="W54" s="92"/>
      <c r="X54" s="92"/>
      <c r="Y54" s="92"/>
      <c r="AB54" s="3"/>
      <c r="AC54" s="81"/>
      <c r="AE54" s="82"/>
      <c r="AF54" s="81"/>
      <c r="AG54" s="83"/>
      <c r="AH54" s="82"/>
      <c r="AI54" s="81"/>
      <c r="AJ54" s="83"/>
      <c r="AL54" s="82"/>
      <c r="AM54" s="84"/>
    </row>
    <row r="55" spans="2:39" ht="14.25" customHeight="1" thickTop="1">
      <c r="B55" s="79" t="s">
        <v>213</v>
      </c>
      <c r="I55" s="116"/>
      <c r="J55" s="116"/>
      <c r="K55" s="117"/>
      <c r="L55" s="248"/>
      <c r="M55" s="116"/>
      <c r="N55" s="258"/>
      <c r="O55" s="310"/>
      <c r="P55" s="311"/>
      <c r="Q55"/>
      <c r="V55" s="92"/>
      <c r="W55" s="92"/>
      <c r="X55" s="92"/>
      <c r="Y55" s="92"/>
      <c r="AB55" s="3"/>
      <c r="AC55" s="81"/>
      <c r="AE55" s="82"/>
      <c r="AF55" s="81"/>
      <c r="AG55" s="83"/>
      <c r="AH55" s="82"/>
      <c r="AI55" s="81"/>
      <c r="AJ55" s="83"/>
      <c r="AL55" s="82"/>
      <c r="AM55" s="84"/>
    </row>
    <row r="56" spans="2:39" ht="14.25" customHeight="1" thickBot="1">
      <c r="B56" s="304" t="str">
        <f>'参加チーム名'!C40</f>
        <v>ブルースタークィーン</v>
      </c>
      <c r="C56" s="219"/>
      <c r="D56" s="220"/>
      <c r="E56" s="220"/>
      <c r="F56" s="80">
        <v>6</v>
      </c>
      <c r="I56" s="116"/>
      <c r="J56" s="116"/>
      <c r="K56" s="117"/>
      <c r="L56"/>
      <c r="M56"/>
      <c r="N56" s="116"/>
      <c r="O56" s="310"/>
      <c r="P56" s="311"/>
      <c r="Q56"/>
      <c r="V56" s="92"/>
      <c r="W56" s="92"/>
      <c r="X56" s="92"/>
      <c r="Y56" s="92"/>
      <c r="AB56" s="3"/>
      <c r="AC56" s="81"/>
      <c r="AE56" s="82"/>
      <c r="AF56" s="81"/>
      <c r="AG56" s="83"/>
      <c r="AH56" s="82"/>
      <c r="AI56" s="81"/>
      <c r="AJ56" s="83"/>
      <c r="AL56" s="82"/>
      <c r="AM56" s="84"/>
    </row>
    <row r="57" spans="2:39" ht="14.25" customHeight="1" thickTop="1">
      <c r="B57" s="305"/>
      <c r="F57" s="222"/>
      <c r="I57" s="116"/>
      <c r="J57" s="116"/>
      <c r="K57" s="117"/>
      <c r="L57"/>
      <c r="M57"/>
      <c r="N57" s="116"/>
      <c r="O57" s="310"/>
      <c r="P57" s="311"/>
      <c r="Q57"/>
      <c r="V57" s="99"/>
      <c r="W57" s="99"/>
      <c r="X57" s="99"/>
      <c r="Y57" s="99"/>
      <c r="AB57" s="3"/>
      <c r="AC57" s="81"/>
      <c r="AE57" s="82"/>
      <c r="AF57" s="81"/>
      <c r="AG57" s="83"/>
      <c r="AH57" s="82"/>
      <c r="AI57" s="81"/>
      <c r="AJ57" s="83"/>
      <c r="AL57" s="82"/>
      <c r="AM57" s="84"/>
    </row>
    <row r="58" spans="6:39" ht="14.25" customHeight="1" thickBot="1">
      <c r="F58" s="223" t="s">
        <v>116</v>
      </c>
      <c r="G58" s="220"/>
      <c r="H58" s="220"/>
      <c r="I58" s="116">
        <v>3</v>
      </c>
      <c r="J58" s="116"/>
      <c r="K58" s="117"/>
      <c r="L58"/>
      <c r="M58"/>
      <c r="N58"/>
      <c r="O58" s="310"/>
      <c r="P58" s="311"/>
      <c r="Q58"/>
      <c r="V58" s="88"/>
      <c r="W58" s="88"/>
      <c r="X58" s="88"/>
      <c r="Y58" s="88"/>
      <c r="AB58" s="3"/>
      <c r="AC58" s="81"/>
      <c r="AE58" s="99"/>
      <c r="AF58" s="100"/>
      <c r="AG58" s="83"/>
      <c r="AH58" s="82"/>
      <c r="AI58" s="81"/>
      <c r="AJ58" s="83"/>
      <c r="AL58" s="82"/>
      <c r="AM58" s="84"/>
    </row>
    <row r="59" spans="2:39" ht="14.25" customHeight="1" thickTop="1">
      <c r="B59" s="79" t="s">
        <v>120</v>
      </c>
      <c r="E59" s="94"/>
      <c r="F59" s="115"/>
      <c r="I59" s="248"/>
      <c r="J59" s="116"/>
      <c r="K59" s="117"/>
      <c r="L59"/>
      <c r="M59"/>
      <c r="N59"/>
      <c r="O59" s="310"/>
      <c r="P59" s="311"/>
      <c r="Q59"/>
      <c r="V59" s="104"/>
      <c r="W59" s="104"/>
      <c r="X59" s="104"/>
      <c r="Y59" s="104"/>
      <c r="Z59" s="82"/>
      <c r="AA59" s="82"/>
      <c r="AB59" s="82"/>
      <c r="AC59" s="81"/>
      <c r="AD59" s="3"/>
      <c r="AE59" s="3"/>
      <c r="AF59" s="100"/>
      <c r="AG59" s="83"/>
      <c r="AH59" s="83"/>
      <c r="AI59" s="81"/>
      <c r="AJ59" s="83"/>
      <c r="AL59" s="82"/>
      <c r="AM59" s="84"/>
    </row>
    <row r="60" spans="2:39" ht="14.25" customHeight="1">
      <c r="B60" s="304" t="str">
        <f>'参加チーム名'!C43</f>
        <v>荒町朝練　母魂（ままたま）</v>
      </c>
      <c r="C60" s="89"/>
      <c r="D60" s="90"/>
      <c r="E60" s="110"/>
      <c r="F60" s="115"/>
      <c r="I60" s="248"/>
      <c r="J60" s="116"/>
      <c r="K60" s="117"/>
      <c r="L60"/>
      <c r="M60"/>
      <c r="N60"/>
      <c r="O60" s="310"/>
      <c r="P60" s="311"/>
      <c r="Q60"/>
      <c r="V60" s="104"/>
      <c r="W60" s="104"/>
      <c r="X60" s="104"/>
      <c r="Y60" s="104"/>
      <c r="AB60" s="3"/>
      <c r="AC60" s="81"/>
      <c r="AD60" s="3"/>
      <c r="AE60" s="3"/>
      <c r="AF60" s="100"/>
      <c r="AG60" s="83"/>
      <c r="AH60" s="83"/>
      <c r="AI60" s="81"/>
      <c r="AJ60" s="83"/>
      <c r="AL60" s="82"/>
      <c r="AM60" s="84"/>
    </row>
    <row r="61" spans="2:39" ht="14.25" customHeight="1" thickBot="1">
      <c r="B61" s="305"/>
      <c r="F61" s="80">
        <v>3</v>
      </c>
      <c r="I61" s="115" t="s">
        <v>41</v>
      </c>
      <c r="J61" s="116"/>
      <c r="K61" s="117"/>
      <c r="L61"/>
      <c r="M61"/>
      <c r="N61"/>
      <c r="O61" s="312"/>
      <c r="P61" s="313"/>
      <c r="Q61"/>
      <c r="V61" s="102"/>
      <c r="X61" s="104"/>
      <c r="Y61" s="104"/>
      <c r="AB61" s="3"/>
      <c r="AC61" s="81"/>
      <c r="AD61" s="3"/>
      <c r="AE61" s="3"/>
      <c r="AF61" s="100"/>
      <c r="AG61" s="83"/>
      <c r="AH61" s="83"/>
      <c r="AI61" s="81"/>
      <c r="AJ61" s="83"/>
      <c r="AL61" s="82"/>
      <c r="AM61" s="84"/>
    </row>
    <row r="62" spans="9:39" ht="14.25" customHeight="1" thickTop="1">
      <c r="I62" s="230"/>
      <c r="J62" s="231"/>
      <c r="K62" s="231"/>
      <c r="L62">
        <v>2</v>
      </c>
      <c r="M62"/>
      <c r="N62"/>
      <c r="O62"/>
      <c r="P62"/>
      <c r="Q62"/>
      <c r="V62" s="75"/>
      <c r="W62" s="74"/>
      <c r="AB62" s="3"/>
      <c r="AC62" s="100"/>
      <c r="AD62" s="99"/>
      <c r="AE62" s="82"/>
      <c r="AF62" s="81"/>
      <c r="AG62" s="83"/>
      <c r="AH62" s="82"/>
      <c r="AI62" s="81"/>
      <c r="AJ62" s="83"/>
      <c r="AL62" s="82"/>
      <c r="AM62" s="84"/>
    </row>
    <row r="63" spans="2:39" ht="14.25" customHeight="1">
      <c r="B63" s="79" t="s">
        <v>119</v>
      </c>
      <c r="I63" s="241"/>
      <c r="J63"/>
      <c r="K63"/>
      <c r="L63"/>
      <c r="M63"/>
      <c r="N63"/>
      <c r="O63"/>
      <c r="P63"/>
      <c r="Q63"/>
      <c r="V63" s="75"/>
      <c r="W63" s="74"/>
      <c r="X63" s="109"/>
      <c r="Y63" s="109"/>
      <c r="Z63" s="99"/>
      <c r="AA63" s="99"/>
      <c r="AB63" s="99"/>
      <c r="AC63" s="100"/>
      <c r="AD63" s="83"/>
      <c r="AE63" s="82"/>
      <c r="AF63" s="81"/>
      <c r="AG63" s="83"/>
      <c r="AH63" s="82"/>
      <c r="AI63" s="81"/>
      <c r="AJ63" s="83"/>
      <c r="AL63" s="82"/>
      <c r="AM63" s="84"/>
    </row>
    <row r="64" spans="2:39" ht="14.25" customHeight="1" thickBot="1">
      <c r="B64" s="304" t="str">
        <f>'参加チーム名'!C44</f>
        <v>原町ファイヤーよねちゃんＳ</v>
      </c>
      <c r="C64" s="118"/>
      <c r="I64" s="241"/>
      <c r="J64"/>
      <c r="K64"/>
      <c r="L64"/>
      <c r="M64"/>
      <c r="N64"/>
      <c r="O64"/>
      <c r="P64"/>
      <c r="Q64"/>
      <c r="V64" s="108"/>
      <c r="W64" s="107"/>
      <c r="X64" s="109"/>
      <c r="Y64" s="109"/>
      <c r="Z64" s="99"/>
      <c r="AA64" s="99"/>
      <c r="AB64" s="99"/>
      <c r="AC64" s="100"/>
      <c r="AD64" s="83"/>
      <c r="AE64" s="82"/>
      <c r="AF64" s="81"/>
      <c r="AG64" s="83"/>
      <c r="AH64" s="82"/>
      <c r="AI64" s="81"/>
      <c r="AJ64" s="83"/>
      <c r="AL64" s="82"/>
      <c r="AM64" s="84"/>
    </row>
    <row r="65" spans="2:39" ht="14.25" customHeight="1" thickTop="1">
      <c r="B65" s="305"/>
      <c r="C65" s="227"/>
      <c r="D65" s="228"/>
      <c r="E65" s="228"/>
      <c r="F65" s="229"/>
      <c r="G65" s="228"/>
      <c r="H65" s="228"/>
      <c r="I65">
        <v>4</v>
      </c>
      <c r="J65"/>
      <c r="K65"/>
      <c r="L65"/>
      <c r="M65"/>
      <c r="N65"/>
      <c r="O65"/>
      <c r="P65"/>
      <c r="Q65"/>
      <c r="X65" s="109"/>
      <c r="Y65" s="109"/>
      <c r="Z65" s="99"/>
      <c r="AA65" s="99"/>
      <c r="AB65" s="99"/>
      <c r="AC65" s="100"/>
      <c r="AD65" s="83"/>
      <c r="AE65" s="82"/>
      <c r="AF65" s="81"/>
      <c r="AG65" s="83"/>
      <c r="AH65" s="82"/>
      <c r="AI65" s="81"/>
      <c r="AJ65" s="83"/>
      <c r="AL65" s="82"/>
      <c r="AM65" s="84"/>
    </row>
    <row r="66" spans="2:39" ht="14.25" customHeight="1">
      <c r="B66" s="114"/>
      <c r="I66"/>
      <c r="J66"/>
      <c r="K66"/>
      <c r="L66"/>
      <c r="M66"/>
      <c r="N66"/>
      <c r="O66"/>
      <c r="P66"/>
      <c r="Q66"/>
      <c r="V66" s="100"/>
      <c r="W66" s="100"/>
      <c r="X66" s="100"/>
      <c r="Y66" s="100"/>
      <c r="Z66" s="99"/>
      <c r="AA66" s="99"/>
      <c r="AB66" s="99"/>
      <c r="AC66" s="100"/>
      <c r="AD66" s="99"/>
      <c r="AE66" s="82"/>
      <c r="AF66" s="81"/>
      <c r="AG66" s="83"/>
      <c r="AH66" s="82"/>
      <c r="AI66" s="81"/>
      <c r="AJ66" s="83"/>
      <c r="AL66" s="82"/>
      <c r="AM66" s="84"/>
    </row>
    <row r="67" spans="2:39" ht="14.2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V67" s="96"/>
      <c r="W67" s="96"/>
      <c r="X67" s="88"/>
      <c r="Y67" s="88"/>
      <c r="Z67" s="82"/>
      <c r="AA67" s="82"/>
      <c r="AB67" s="82"/>
      <c r="AC67" s="100"/>
      <c r="AD67" s="83"/>
      <c r="AE67" s="83"/>
      <c r="AF67" s="81"/>
      <c r="AG67" s="83"/>
      <c r="AH67" s="82"/>
      <c r="AI67" s="81"/>
      <c r="AJ67" s="83"/>
      <c r="AL67" s="82"/>
      <c r="AM67" s="84"/>
    </row>
    <row r="68" spans="2:30" ht="14.2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V68" s="96"/>
      <c r="W68" s="88"/>
      <c r="X68" s="88"/>
      <c r="Y68" s="82"/>
      <c r="Z68" s="82"/>
      <c r="AA68" s="82"/>
      <c r="AB68" s="100"/>
      <c r="AC68" s="83"/>
      <c r="AD68" s="83"/>
    </row>
    <row r="69" spans="2:29" ht="14.2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V69" s="96"/>
      <c r="W69" s="88"/>
      <c r="X69" s="88"/>
      <c r="AB69" s="100"/>
      <c r="AC69" s="3"/>
    </row>
    <row r="70" spans="2:30" ht="14.2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V70" s="96"/>
      <c r="AA70" s="100"/>
      <c r="AB70" s="100"/>
      <c r="AC70" s="100"/>
      <c r="AD70" s="100"/>
    </row>
    <row r="71" spans="2:17" ht="14.2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4.2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6" ht="14.2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2:16" ht="14.2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2:16" ht="14.2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2:16" ht="14.2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2:16" ht="14.2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2:16" ht="14.2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2:16" ht="14.2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ht="14.2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2:16" ht="14.2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2:16" ht="14.2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2:16" ht="14.2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2:16" ht="14.2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2:16" ht="14.2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2:16" ht="14.2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2:16" ht="14.2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2:16" ht="14.2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2:16" ht="14.2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2:15" ht="14.2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</sheetData>
  <mergeCells count="18">
    <mergeCell ref="B1:T2"/>
    <mergeCell ref="B14:B15"/>
    <mergeCell ref="B18:B19"/>
    <mergeCell ref="O15:P34"/>
    <mergeCell ref="B22:B23"/>
    <mergeCell ref="B26:B27"/>
    <mergeCell ref="B30:B31"/>
    <mergeCell ref="B34:B35"/>
    <mergeCell ref="C5:P6"/>
    <mergeCell ref="B10:B11"/>
    <mergeCell ref="O48:P61"/>
    <mergeCell ref="B56:B57"/>
    <mergeCell ref="B60:B61"/>
    <mergeCell ref="B64:B65"/>
    <mergeCell ref="C40:N41"/>
    <mergeCell ref="B52:B53"/>
    <mergeCell ref="B44:B45"/>
    <mergeCell ref="B48:B49"/>
  </mergeCells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portrait" paperSize="9" scale="8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workbookViewId="0" topLeftCell="A1">
      <selection activeCell="A1" sqref="A1:K1"/>
    </sheetView>
  </sheetViews>
  <sheetFormatPr defaultColWidth="8.796875" defaultRowHeight="15" customHeight="1"/>
  <cols>
    <col min="1" max="1" width="6.59765625" style="15" customWidth="1"/>
    <col min="2" max="2" width="8.09765625" style="35" customWidth="1"/>
    <col min="3" max="3" width="4.09765625" style="36" customWidth="1"/>
    <col min="4" max="4" width="4.3984375" style="37" customWidth="1"/>
    <col min="5" max="5" width="24.09765625" style="38" customWidth="1"/>
    <col min="6" max="6" width="3.8984375" style="39" customWidth="1"/>
    <col min="7" max="7" width="2.59765625" style="37" customWidth="1"/>
    <col min="8" max="8" width="4.09765625" style="37" customWidth="1"/>
    <col min="9" max="9" width="4.09765625" style="15" customWidth="1"/>
    <col min="10" max="10" width="4.3984375" style="38" customWidth="1"/>
    <col min="11" max="11" width="24.09765625" style="38" customWidth="1"/>
    <col min="12" max="16384" width="9" style="15" customWidth="1"/>
  </cols>
  <sheetData>
    <row r="1" spans="1:11" ht="28.5" customHeight="1" thickBot="1">
      <c r="A1" s="343" t="s">
        <v>254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</row>
    <row r="2" spans="1:11" ht="18" customHeight="1" thickTop="1">
      <c r="A2" s="211">
        <v>0.3541666666666667</v>
      </c>
      <c r="B2" s="345" t="s">
        <v>255</v>
      </c>
      <c r="C2" s="346"/>
      <c r="D2" s="346"/>
      <c r="E2" s="160"/>
      <c r="F2" s="161"/>
      <c r="G2" s="162"/>
      <c r="H2" s="162"/>
      <c r="I2" s="163"/>
      <c r="J2" s="164"/>
      <c r="K2" s="165"/>
    </row>
    <row r="3" spans="1:11" ht="18" customHeight="1">
      <c r="A3" s="212">
        <v>0.3680555555555556</v>
      </c>
      <c r="B3" s="347" t="s">
        <v>73</v>
      </c>
      <c r="C3" s="348"/>
      <c r="D3" s="348"/>
      <c r="E3" s="349"/>
      <c r="F3" s="166"/>
      <c r="G3" s="167"/>
      <c r="H3" s="167"/>
      <c r="I3" s="168"/>
      <c r="J3" s="169"/>
      <c r="K3" s="170"/>
    </row>
    <row r="4" spans="1:11" ht="18" customHeight="1" thickBot="1">
      <c r="A4" s="213">
        <v>0.375</v>
      </c>
      <c r="B4" s="352"/>
      <c r="C4" s="353"/>
      <c r="D4" s="353"/>
      <c r="E4" s="171"/>
      <c r="F4" s="172"/>
      <c r="G4" s="173"/>
      <c r="H4" s="173"/>
      <c r="I4" s="174"/>
      <c r="J4" s="175"/>
      <c r="K4" s="176"/>
    </row>
    <row r="5" spans="1:11" ht="18" customHeight="1">
      <c r="A5" s="350" t="s">
        <v>257</v>
      </c>
      <c r="B5" s="351"/>
      <c r="C5" s="16" t="s">
        <v>52</v>
      </c>
      <c r="D5" s="354" t="s">
        <v>258</v>
      </c>
      <c r="E5" s="355"/>
      <c r="F5" s="355"/>
      <c r="G5" s="355"/>
      <c r="H5" s="355"/>
      <c r="I5" s="355"/>
      <c r="J5" s="355"/>
      <c r="K5" s="356"/>
    </row>
    <row r="6" spans="1:11" ht="18" customHeight="1">
      <c r="A6" s="212">
        <v>0.3888888888888889</v>
      </c>
      <c r="B6" s="17" t="s">
        <v>196</v>
      </c>
      <c r="C6" s="18" t="s">
        <v>53</v>
      </c>
      <c r="D6" s="159">
        <v>1</v>
      </c>
      <c r="E6" s="54" t="str">
        <f>+('参加チーム名'!C4)</f>
        <v>松陵ヤンキーズ</v>
      </c>
      <c r="F6" s="166">
        <v>2</v>
      </c>
      <c r="G6" s="167" t="s">
        <v>54</v>
      </c>
      <c r="H6" s="167">
        <v>11</v>
      </c>
      <c r="I6" s="159">
        <v>2</v>
      </c>
      <c r="J6" s="335" t="str">
        <f>+('参加チーム名'!C5)</f>
        <v>杉小キャイーンブラザーズ</v>
      </c>
      <c r="K6" s="344"/>
    </row>
    <row r="7" spans="1:11" ht="18" customHeight="1">
      <c r="A7" s="212">
        <v>0.3958333333333333</v>
      </c>
      <c r="B7" s="17" t="s">
        <v>197</v>
      </c>
      <c r="C7" s="18" t="s">
        <v>53</v>
      </c>
      <c r="D7" s="159">
        <v>3</v>
      </c>
      <c r="E7" s="54" t="str">
        <f>+('参加チーム名'!C6)</f>
        <v>松原エンデバーズＥＸ</v>
      </c>
      <c r="F7" s="166">
        <v>8</v>
      </c>
      <c r="G7" s="167" t="s">
        <v>54</v>
      </c>
      <c r="H7" s="167">
        <v>6</v>
      </c>
      <c r="I7" s="159">
        <v>4</v>
      </c>
      <c r="J7" s="335" t="str">
        <f>+('参加チーム名'!C7)</f>
        <v>ＭＯＴＯＭＩＹＡ・ＤＢＣ</v>
      </c>
      <c r="K7" s="344"/>
    </row>
    <row r="8" spans="1:11" ht="18" customHeight="1">
      <c r="A8" s="212">
        <v>0.40277777777777773</v>
      </c>
      <c r="B8" s="17" t="s">
        <v>198</v>
      </c>
      <c r="C8" s="18" t="s">
        <v>55</v>
      </c>
      <c r="D8" s="159">
        <v>5</v>
      </c>
      <c r="E8" s="54" t="str">
        <f>+('参加チーム名'!C8)</f>
        <v>原小ファイターズ</v>
      </c>
      <c r="F8" s="166">
        <v>11</v>
      </c>
      <c r="G8" s="167" t="s">
        <v>54</v>
      </c>
      <c r="H8" s="167">
        <v>7</v>
      </c>
      <c r="I8" s="159">
        <v>6</v>
      </c>
      <c r="J8" s="335" t="str">
        <f>+('参加チーム名'!C9)</f>
        <v>館ジャングルー</v>
      </c>
      <c r="K8" s="344"/>
    </row>
    <row r="9" spans="1:11" ht="18" customHeight="1">
      <c r="A9" s="212">
        <v>0.40972222222222227</v>
      </c>
      <c r="B9" s="17" t="s">
        <v>199</v>
      </c>
      <c r="C9" s="18" t="s">
        <v>56</v>
      </c>
      <c r="D9" s="159">
        <v>8</v>
      </c>
      <c r="E9" s="54" t="str">
        <f>'参加チーム名'!C11</f>
        <v>月見レッドアーマーズ</v>
      </c>
      <c r="F9" s="166">
        <v>11</v>
      </c>
      <c r="G9" s="167" t="s">
        <v>54</v>
      </c>
      <c r="H9" s="167">
        <v>5</v>
      </c>
      <c r="I9" s="159">
        <v>9</v>
      </c>
      <c r="J9" s="335" t="str">
        <f>'参加チーム名'!C12</f>
        <v>大衡ファイターズ</v>
      </c>
      <c r="K9" s="336"/>
    </row>
    <row r="10" spans="1:11" ht="18" customHeight="1">
      <c r="A10" s="212">
        <v>0.4166666666666667</v>
      </c>
      <c r="B10" s="17" t="s">
        <v>200</v>
      </c>
      <c r="C10" s="18" t="s">
        <v>57</v>
      </c>
      <c r="D10" s="159">
        <v>11</v>
      </c>
      <c r="E10" s="54" t="str">
        <f>'参加チーム名'!C14</f>
        <v>Ｐｃｈａｎｓ</v>
      </c>
      <c r="F10" s="166">
        <v>11</v>
      </c>
      <c r="G10" s="167" t="s">
        <v>54</v>
      </c>
      <c r="H10" s="167">
        <v>3</v>
      </c>
      <c r="I10" s="159">
        <v>12</v>
      </c>
      <c r="J10" s="335" t="str">
        <f>'参加チーム名'!C15</f>
        <v>台原レイカーズ</v>
      </c>
      <c r="K10" s="336"/>
    </row>
    <row r="11" spans="1:11" ht="18" customHeight="1">
      <c r="A11" s="212">
        <v>0.4236111111111111</v>
      </c>
      <c r="B11" s="17" t="s">
        <v>201</v>
      </c>
      <c r="C11" s="18" t="s">
        <v>58</v>
      </c>
      <c r="D11" s="159">
        <v>24</v>
      </c>
      <c r="E11" s="54" t="str">
        <f>'参加チーム名'!C30</f>
        <v>栗生ファイターズ</v>
      </c>
      <c r="F11" s="166">
        <v>6</v>
      </c>
      <c r="G11" s="167" t="s">
        <v>54</v>
      </c>
      <c r="H11" s="167">
        <v>8</v>
      </c>
      <c r="I11" s="159">
        <v>25</v>
      </c>
      <c r="J11" s="335" t="str">
        <f>'参加チーム名'!C31</f>
        <v>いいたて草野ガッツ</v>
      </c>
      <c r="K11" s="336"/>
    </row>
    <row r="12" spans="1:11" ht="18" customHeight="1">
      <c r="A12" s="212">
        <v>0.4305555555555556</v>
      </c>
      <c r="B12" s="19" t="s">
        <v>202</v>
      </c>
      <c r="C12" s="18" t="s">
        <v>59</v>
      </c>
      <c r="D12" s="159">
        <v>31</v>
      </c>
      <c r="E12" s="54" t="str">
        <f>'参加チーム名'!C40</f>
        <v>ブルースタークィーン</v>
      </c>
      <c r="F12" s="166">
        <v>0</v>
      </c>
      <c r="G12" s="167" t="s">
        <v>54</v>
      </c>
      <c r="H12" s="167">
        <v>8</v>
      </c>
      <c r="I12" s="159">
        <v>32</v>
      </c>
      <c r="J12" s="335" t="str">
        <f>'参加チーム名'!C41</f>
        <v>杉小キャイーンシスターズ</v>
      </c>
      <c r="K12" s="336"/>
    </row>
    <row r="13" spans="1:11" ht="18" customHeight="1">
      <c r="A13" s="214">
        <v>0.4375</v>
      </c>
      <c r="B13" s="20" t="s">
        <v>203</v>
      </c>
      <c r="C13" s="18" t="s">
        <v>60</v>
      </c>
      <c r="D13" s="159">
        <v>15</v>
      </c>
      <c r="E13" s="54" t="str">
        <f>'参加チーム名'!C18</f>
        <v>Ｇ．Ｔ．Ｏ．☆ＡＳＵＣＯＭＥ</v>
      </c>
      <c r="F13" s="166">
        <v>5</v>
      </c>
      <c r="G13" s="167" t="s">
        <v>54</v>
      </c>
      <c r="H13" s="167">
        <v>8</v>
      </c>
      <c r="I13" s="159">
        <v>16</v>
      </c>
      <c r="J13" s="335" t="str">
        <f>'参加チーム名'!C19</f>
        <v>原町ファイヤースピリッツ</v>
      </c>
      <c r="K13" s="336"/>
    </row>
    <row r="14" spans="1:11" ht="18" customHeight="1">
      <c r="A14" s="215">
        <v>0.4444444444444444</v>
      </c>
      <c r="B14" s="17" t="s">
        <v>204</v>
      </c>
      <c r="C14" s="18" t="s">
        <v>60</v>
      </c>
      <c r="D14" s="159">
        <v>17</v>
      </c>
      <c r="E14" s="54" t="str">
        <f>'参加チーム名'!C20</f>
        <v>月越ストーム</v>
      </c>
      <c r="F14" s="166">
        <v>11</v>
      </c>
      <c r="G14" s="167" t="s">
        <v>54</v>
      </c>
      <c r="H14" s="167">
        <v>1</v>
      </c>
      <c r="I14" s="159">
        <v>14</v>
      </c>
      <c r="J14" s="335" t="str">
        <f>'参加チーム名'!C17</f>
        <v>東仙ＬＳファイターズ</v>
      </c>
      <c r="K14" s="336"/>
    </row>
    <row r="15" spans="1:11" ht="18" customHeight="1">
      <c r="A15" s="215">
        <v>0.4513888888888889</v>
      </c>
      <c r="B15" s="20" t="s">
        <v>205</v>
      </c>
      <c r="C15" s="18" t="s">
        <v>61</v>
      </c>
      <c r="D15" s="159">
        <v>19</v>
      </c>
      <c r="E15" s="54" t="str">
        <f>'参加チーム名'!C22</f>
        <v>夢憧児忍天心（ﾄﾞﾘｰﾑｷｯｽﾞｽｶｲﾊｰﾂ）</v>
      </c>
      <c r="F15" s="166">
        <v>8</v>
      </c>
      <c r="G15" s="167" t="s">
        <v>54</v>
      </c>
      <c r="H15" s="167">
        <v>8</v>
      </c>
      <c r="I15" s="159">
        <v>20</v>
      </c>
      <c r="J15" s="335" t="str">
        <f>'参加チーム名'!C23</f>
        <v>杉妻レボリューション</v>
      </c>
      <c r="K15" s="336"/>
    </row>
    <row r="16" spans="1:11" ht="18" customHeight="1">
      <c r="A16" s="212">
        <v>0.4583333333333333</v>
      </c>
      <c r="B16" s="20" t="s">
        <v>206</v>
      </c>
      <c r="C16" s="18" t="s">
        <v>62</v>
      </c>
      <c r="D16" s="159">
        <v>22</v>
      </c>
      <c r="E16" s="54" t="str">
        <f>'参加チーム名'!C25</f>
        <v>白二ビクトリー</v>
      </c>
      <c r="F16" s="166">
        <v>7</v>
      </c>
      <c r="G16" s="167" t="s">
        <v>54</v>
      </c>
      <c r="H16" s="167">
        <v>9</v>
      </c>
      <c r="I16" s="159">
        <v>23</v>
      </c>
      <c r="J16" s="335" t="str">
        <f>'参加チーム名'!C26</f>
        <v>高松ＤＢＣ</v>
      </c>
      <c r="K16" s="336"/>
    </row>
    <row r="17" spans="1:11" ht="18" customHeight="1">
      <c r="A17" s="212">
        <v>0.46527777777777773</v>
      </c>
      <c r="B17" s="20" t="s">
        <v>207</v>
      </c>
      <c r="C17" s="18" t="s">
        <v>63</v>
      </c>
      <c r="D17" s="159">
        <v>28</v>
      </c>
      <c r="E17" s="54" t="str">
        <f>'参加チーム名'!C34</f>
        <v>白二ビクトリージュニア</v>
      </c>
      <c r="F17" s="166">
        <v>6</v>
      </c>
      <c r="G17" s="167" t="s">
        <v>54</v>
      </c>
      <c r="H17" s="167">
        <v>9</v>
      </c>
      <c r="I17" s="159">
        <v>29</v>
      </c>
      <c r="J17" s="335" t="str">
        <f>'参加チーム名'!C35</f>
        <v>ブルースターキング騎士（ナイト）</v>
      </c>
      <c r="K17" s="336"/>
    </row>
    <row r="18" spans="1:11" ht="18" customHeight="1">
      <c r="A18" s="212">
        <v>0.47222222222222227</v>
      </c>
      <c r="B18" s="20" t="s">
        <v>208</v>
      </c>
      <c r="C18" s="18" t="s">
        <v>63</v>
      </c>
      <c r="D18" s="159">
        <v>30</v>
      </c>
      <c r="E18" s="54" t="str">
        <f>'参加チーム名'!C36</f>
        <v>Ｐｃｈａｎｓ　ＲＳ</v>
      </c>
      <c r="F18" s="166">
        <v>2</v>
      </c>
      <c r="G18" s="167" t="s">
        <v>54</v>
      </c>
      <c r="H18" s="167">
        <v>9</v>
      </c>
      <c r="I18" s="159">
        <v>27</v>
      </c>
      <c r="J18" s="335" t="str">
        <f>'参加チーム名'!C33</f>
        <v>アルバルクキッズ</v>
      </c>
      <c r="K18" s="336"/>
    </row>
    <row r="19" spans="1:11" ht="18" customHeight="1">
      <c r="A19" s="212">
        <v>0.4791666666666667</v>
      </c>
      <c r="B19" s="20" t="s">
        <v>237</v>
      </c>
      <c r="C19" s="18" t="s">
        <v>64</v>
      </c>
      <c r="D19" s="159">
        <v>35</v>
      </c>
      <c r="E19" s="54" t="str">
        <f>'参加チーム名'!C44</f>
        <v>原町ファイヤーよねちゃんＳ</v>
      </c>
      <c r="F19" s="166">
        <v>6</v>
      </c>
      <c r="G19" s="167" t="s">
        <v>54</v>
      </c>
      <c r="H19" s="167">
        <v>5</v>
      </c>
      <c r="I19" s="159">
        <v>36</v>
      </c>
      <c r="J19" s="335" t="str">
        <f>'参加チーム名'!C45</f>
        <v>杉小キャイーンフラワーズ</v>
      </c>
      <c r="K19" s="336"/>
    </row>
    <row r="20" spans="1:11" ht="18" customHeight="1">
      <c r="A20" s="214">
        <v>0.4861111111111111</v>
      </c>
      <c r="B20" s="20" t="s">
        <v>238</v>
      </c>
      <c r="C20" s="18" t="s">
        <v>53</v>
      </c>
      <c r="D20" s="159">
        <v>4</v>
      </c>
      <c r="E20" s="54" t="str">
        <f>'参加チーム名'!C7</f>
        <v>ＭＯＴＯＭＩＹＡ・ＤＢＣ</v>
      </c>
      <c r="F20" s="166">
        <v>0</v>
      </c>
      <c r="G20" s="167" t="s">
        <v>54</v>
      </c>
      <c r="H20" s="167">
        <v>12</v>
      </c>
      <c r="I20" s="159">
        <v>2</v>
      </c>
      <c r="J20" s="335" t="str">
        <f>'参加チーム名'!C5</f>
        <v>杉小キャイーンブラザーズ</v>
      </c>
      <c r="K20" s="336"/>
    </row>
    <row r="21" spans="1:11" ht="18" customHeight="1">
      <c r="A21" s="212">
        <v>0.4930555555555556</v>
      </c>
      <c r="B21" s="20" t="s">
        <v>239</v>
      </c>
      <c r="C21" s="18" t="s">
        <v>53</v>
      </c>
      <c r="D21" s="159">
        <v>1</v>
      </c>
      <c r="E21" s="54" t="str">
        <f>'参加チーム名'!C4</f>
        <v>松陵ヤンキーズ</v>
      </c>
      <c r="F21" s="166">
        <v>7</v>
      </c>
      <c r="G21" s="167" t="s">
        <v>54</v>
      </c>
      <c r="H21" s="167">
        <v>8</v>
      </c>
      <c r="I21" s="159">
        <v>3</v>
      </c>
      <c r="J21" s="335" t="str">
        <f>'参加チーム名'!C6</f>
        <v>松原エンデバーズＥＸ</v>
      </c>
      <c r="K21" s="336"/>
    </row>
    <row r="22" spans="1:11" ht="18" customHeight="1">
      <c r="A22" s="212">
        <v>0.5</v>
      </c>
      <c r="B22" s="20" t="s">
        <v>89</v>
      </c>
      <c r="C22" s="18" t="s">
        <v>55</v>
      </c>
      <c r="D22" s="159">
        <v>7</v>
      </c>
      <c r="E22" s="54" t="str">
        <f>'参加チーム名'!C10</f>
        <v>グリーンヒル</v>
      </c>
      <c r="F22" s="166">
        <v>9</v>
      </c>
      <c r="G22" s="167" t="s">
        <v>54</v>
      </c>
      <c r="H22" s="167">
        <v>7</v>
      </c>
      <c r="I22" s="159">
        <v>5</v>
      </c>
      <c r="J22" s="335" t="str">
        <f>'参加チーム名'!C8</f>
        <v>原小ファイターズ</v>
      </c>
      <c r="K22" s="336"/>
    </row>
    <row r="23" spans="1:11" ht="18" customHeight="1">
      <c r="A23" s="212">
        <v>0.5069444444444444</v>
      </c>
      <c r="B23" s="20" t="s">
        <v>90</v>
      </c>
      <c r="C23" s="18" t="s">
        <v>56</v>
      </c>
      <c r="D23" s="159">
        <v>10</v>
      </c>
      <c r="E23" s="54" t="str">
        <f>'参加チーム名'!C13</f>
        <v>ブルースターキング</v>
      </c>
      <c r="F23" s="166">
        <v>9</v>
      </c>
      <c r="G23" s="167" t="s">
        <v>54</v>
      </c>
      <c r="H23" s="167">
        <v>6</v>
      </c>
      <c r="I23" s="159">
        <v>8</v>
      </c>
      <c r="J23" s="335" t="str">
        <f>'参加チーム名'!C11</f>
        <v>月見レッドアーマーズ</v>
      </c>
      <c r="K23" s="336"/>
    </row>
    <row r="24" spans="1:11" ht="18" customHeight="1">
      <c r="A24" s="212">
        <v>0.513888888888889</v>
      </c>
      <c r="B24" s="20" t="s">
        <v>91</v>
      </c>
      <c r="C24" s="18" t="s">
        <v>57</v>
      </c>
      <c r="D24" s="159">
        <v>13</v>
      </c>
      <c r="E24" s="54" t="str">
        <f>'参加チーム名'!C16</f>
        <v>ＷＡＮＯドリームズ</v>
      </c>
      <c r="F24" s="166">
        <v>3</v>
      </c>
      <c r="G24" s="167" t="s">
        <v>54</v>
      </c>
      <c r="H24" s="167">
        <v>10</v>
      </c>
      <c r="I24" s="159">
        <v>11</v>
      </c>
      <c r="J24" s="335" t="str">
        <f>'参加チーム名'!C14</f>
        <v>Ｐｃｈａｎｓ</v>
      </c>
      <c r="K24" s="336"/>
    </row>
    <row r="25" spans="1:11" ht="18" customHeight="1">
      <c r="A25" s="212">
        <v>0.5208333333333334</v>
      </c>
      <c r="B25" s="20" t="s">
        <v>92</v>
      </c>
      <c r="C25" s="18" t="s">
        <v>58</v>
      </c>
      <c r="D25" s="159">
        <v>26</v>
      </c>
      <c r="E25" s="54" t="str">
        <f>'参加チーム名'!C32</f>
        <v>杉小キャイーンブラザーズＸ</v>
      </c>
      <c r="F25" s="166">
        <v>7</v>
      </c>
      <c r="G25" s="167" t="s">
        <v>54</v>
      </c>
      <c r="H25" s="167">
        <v>6</v>
      </c>
      <c r="I25" s="159">
        <v>24</v>
      </c>
      <c r="J25" s="335" t="str">
        <f>'参加チーム名'!C30</f>
        <v>栗生ファイターズ</v>
      </c>
      <c r="K25" s="336"/>
    </row>
    <row r="26" spans="1:11" ht="18" customHeight="1">
      <c r="A26" s="212">
        <v>0.5277777777777778</v>
      </c>
      <c r="B26" s="20" t="s">
        <v>51</v>
      </c>
      <c r="C26" s="18" t="s">
        <v>59</v>
      </c>
      <c r="D26" s="159">
        <v>33</v>
      </c>
      <c r="E26" s="54" t="str">
        <f>'参加チーム名'!C42</f>
        <v>白二アニマルズ</v>
      </c>
      <c r="F26" s="166">
        <v>3</v>
      </c>
      <c r="G26" s="167" t="s">
        <v>54</v>
      </c>
      <c r="H26" s="167">
        <v>7</v>
      </c>
      <c r="I26" s="159">
        <v>31</v>
      </c>
      <c r="J26" s="335" t="str">
        <f>'参加チーム名'!C40</f>
        <v>ブルースタークィーン</v>
      </c>
      <c r="K26" s="336"/>
    </row>
    <row r="27" spans="1:11" ht="18" customHeight="1" thickBot="1">
      <c r="A27" s="213"/>
      <c r="B27" s="57"/>
      <c r="C27" s="337" t="s">
        <v>259</v>
      </c>
      <c r="D27" s="338"/>
      <c r="E27" s="338"/>
      <c r="F27" s="338"/>
      <c r="G27" s="338"/>
      <c r="H27" s="338"/>
      <c r="I27" s="338"/>
      <c r="J27" s="338"/>
      <c r="K27" s="339"/>
    </row>
    <row r="28" spans="1:11" ht="18" customHeight="1">
      <c r="A28" s="177"/>
      <c r="B28" s="21"/>
      <c r="C28" s="340" t="s">
        <v>215</v>
      </c>
      <c r="D28" s="341"/>
      <c r="E28" s="341"/>
      <c r="F28" s="341"/>
      <c r="G28" s="341"/>
      <c r="H28" s="341"/>
      <c r="I28" s="341"/>
      <c r="J28" s="341"/>
      <c r="K28" s="342"/>
    </row>
    <row r="29" spans="1:14" ht="18" customHeight="1">
      <c r="A29" s="178">
        <v>0.5625</v>
      </c>
      <c r="B29" s="17" t="s">
        <v>138</v>
      </c>
      <c r="C29" s="331" t="s">
        <v>248</v>
      </c>
      <c r="D29" s="332"/>
      <c r="E29" s="54" t="str">
        <f>'参加チーム名'!C5</f>
        <v>杉小キャイーンブラザーズ</v>
      </c>
      <c r="F29" s="166">
        <v>11</v>
      </c>
      <c r="G29" s="167" t="s">
        <v>65</v>
      </c>
      <c r="H29" s="167">
        <v>0</v>
      </c>
      <c r="I29" s="331" t="s">
        <v>133</v>
      </c>
      <c r="J29" s="332"/>
      <c r="K29" s="124" t="str">
        <f>'参加チーム名'!C18</f>
        <v>Ｇ．Ｔ．Ｏ．☆ＡＳＵＣＯＭＥ</v>
      </c>
      <c r="M29"/>
      <c r="N29"/>
    </row>
    <row r="30" spans="1:11" ht="18" customHeight="1">
      <c r="A30" s="178">
        <v>0.5694444444444444</v>
      </c>
      <c r="B30" s="17" t="s">
        <v>139</v>
      </c>
      <c r="C30" s="331" t="s">
        <v>250</v>
      </c>
      <c r="D30" s="332"/>
      <c r="E30" s="54" t="str">
        <f>'参加チーム名'!C14</f>
        <v>Ｐｃｈａｎｓ</v>
      </c>
      <c r="F30" s="166">
        <v>11</v>
      </c>
      <c r="G30" s="167" t="s">
        <v>65</v>
      </c>
      <c r="H30" s="167">
        <v>4</v>
      </c>
      <c r="I30" s="331" t="s">
        <v>193</v>
      </c>
      <c r="J30" s="332"/>
      <c r="K30" s="124" t="str">
        <f>'参加チーム名'!C22</f>
        <v>夢憧児忍天心（ﾄﾞﾘｰﾑｷｯｽﾞｽｶｲﾊｰﾂ）</v>
      </c>
    </row>
    <row r="31" spans="1:11" ht="18" customHeight="1">
      <c r="A31" s="178">
        <v>0.576388888888889</v>
      </c>
      <c r="B31" s="17" t="s">
        <v>140</v>
      </c>
      <c r="C31" s="331" t="s">
        <v>249</v>
      </c>
      <c r="D31" s="332"/>
      <c r="E31" s="123" t="str">
        <f>'参加チーム名'!C13</f>
        <v>ブルースターキング</v>
      </c>
      <c r="F31" s="166">
        <v>9</v>
      </c>
      <c r="G31" s="167" t="s">
        <v>65</v>
      </c>
      <c r="H31" s="167">
        <v>7</v>
      </c>
      <c r="I31" s="331" t="s">
        <v>187</v>
      </c>
      <c r="J31" s="332"/>
      <c r="K31" s="124" t="str">
        <f>'参加チーム名'!C25</f>
        <v>白二ビクトリー</v>
      </c>
    </row>
    <row r="32" spans="1:11" ht="18" customHeight="1">
      <c r="A32" s="178">
        <v>0.5833333333333334</v>
      </c>
      <c r="B32" s="17" t="s">
        <v>141</v>
      </c>
      <c r="C32" s="331" t="s">
        <v>260</v>
      </c>
      <c r="D32" s="332"/>
      <c r="E32" s="123" t="str">
        <f>'参加チーム名'!C10</f>
        <v>グリーンヒル</v>
      </c>
      <c r="F32" s="166">
        <v>7</v>
      </c>
      <c r="G32" s="167" t="s">
        <v>65</v>
      </c>
      <c r="H32" s="167">
        <v>9</v>
      </c>
      <c r="I32" s="331" t="s">
        <v>191</v>
      </c>
      <c r="J32" s="332"/>
      <c r="K32" s="124" t="str">
        <f>'参加チーム名'!C19</f>
        <v>原町ファイヤースピリッツ</v>
      </c>
    </row>
    <row r="33" spans="1:11" ht="18" customHeight="1">
      <c r="A33" s="178">
        <v>0.5902777777777778</v>
      </c>
      <c r="B33" s="17" t="s">
        <v>66</v>
      </c>
      <c r="C33" s="331" t="s">
        <v>131</v>
      </c>
      <c r="D33" s="332"/>
      <c r="E33" s="123" t="str">
        <f>'参加チーム名'!C4</f>
        <v>松陵ヤンキーズ</v>
      </c>
      <c r="F33" s="166">
        <v>6</v>
      </c>
      <c r="G33" s="167" t="s">
        <v>65</v>
      </c>
      <c r="H33" s="167">
        <v>7</v>
      </c>
      <c r="I33" s="331" t="s">
        <v>129</v>
      </c>
      <c r="J33" s="333"/>
      <c r="K33" s="124" t="str">
        <f>'参加チーム名'!C9</f>
        <v>館ジャングルー</v>
      </c>
    </row>
    <row r="34" spans="1:11" ht="18" customHeight="1">
      <c r="A34" s="178">
        <v>0.5972222222222222</v>
      </c>
      <c r="B34" s="17" t="s">
        <v>67</v>
      </c>
      <c r="C34" s="331" t="s">
        <v>130</v>
      </c>
      <c r="D34" s="332"/>
      <c r="E34" s="123" t="str">
        <f>'参加チーム名'!C12</f>
        <v>大衡ファイターズ</v>
      </c>
      <c r="F34" s="166">
        <v>9</v>
      </c>
      <c r="G34" s="167" t="s">
        <v>65</v>
      </c>
      <c r="H34" s="167">
        <v>8</v>
      </c>
      <c r="I34" s="331" t="s">
        <v>132</v>
      </c>
      <c r="J34" s="332"/>
      <c r="K34" s="124" t="str">
        <f>'参加チーム名'!C15</f>
        <v>台原レイカーズ</v>
      </c>
    </row>
    <row r="35" spans="1:11" ht="18" customHeight="1">
      <c r="A35" s="178">
        <v>0.6041666666666666</v>
      </c>
      <c r="B35" s="17" t="s">
        <v>68</v>
      </c>
      <c r="C35" s="331" t="s">
        <v>136</v>
      </c>
      <c r="D35" s="332"/>
      <c r="E35" s="123" t="str">
        <f>'参加チーム名'!C17</f>
        <v>東仙ＬＳファイターズ</v>
      </c>
      <c r="F35" s="166">
        <v>0</v>
      </c>
      <c r="G35" s="167" t="s">
        <v>65</v>
      </c>
      <c r="H35" s="167">
        <v>12</v>
      </c>
      <c r="I35" s="331" t="s">
        <v>134</v>
      </c>
      <c r="J35" s="333"/>
      <c r="K35" s="124" t="str">
        <f>'参加チーム名'!C23</f>
        <v>杉妻レボリューション</v>
      </c>
    </row>
    <row r="36" spans="1:11" ht="18" customHeight="1">
      <c r="A36" s="178">
        <v>0.611111111111111</v>
      </c>
      <c r="B36" s="17" t="s">
        <v>146</v>
      </c>
      <c r="C36" s="331" t="s">
        <v>212</v>
      </c>
      <c r="D36" s="333"/>
      <c r="E36" s="123" t="str">
        <f>'参加チーム名'!C42</f>
        <v>白二アニマルズ</v>
      </c>
      <c r="F36" s="166">
        <v>7</v>
      </c>
      <c r="G36" s="167" t="s">
        <v>69</v>
      </c>
      <c r="H36" s="167">
        <v>0</v>
      </c>
      <c r="I36" s="331" t="s">
        <v>121</v>
      </c>
      <c r="J36" s="333"/>
      <c r="K36" s="124" t="str">
        <f>'参加チーム名'!C45</f>
        <v>杉小キャイーンフラワーズ</v>
      </c>
    </row>
    <row r="37" spans="1:11" ht="18" customHeight="1">
      <c r="A37" s="178">
        <v>0.6180555555555556</v>
      </c>
      <c r="B37" s="17" t="s">
        <v>147</v>
      </c>
      <c r="C37" s="319" t="s">
        <v>149</v>
      </c>
      <c r="D37" s="330"/>
      <c r="E37" s="123" t="s">
        <v>245</v>
      </c>
      <c r="F37" s="166">
        <v>12</v>
      </c>
      <c r="G37" s="167" t="s">
        <v>71</v>
      </c>
      <c r="H37" s="167">
        <v>0</v>
      </c>
      <c r="I37" s="319" t="s">
        <v>150</v>
      </c>
      <c r="J37" s="320"/>
      <c r="K37" s="124" t="s">
        <v>6</v>
      </c>
    </row>
    <row r="38" spans="1:11" ht="18" customHeight="1">
      <c r="A38" s="179">
        <v>0.625</v>
      </c>
      <c r="B38" s="17" t="s">
        <v>148</v>
      </c>
      <c r="C38" s="319" t="s">
        <v>151</v>
      </c>
      <c r="D38" s="330"/>
      <c r="E38" s="123" t="s">
        <v>7</v>
      </c>
      <c r="F38" s="166">
        <v>10</v>
      </c>
      <c r="G38" s="167" t="s">
        <v>71</v>
      </c>
      <c r="H38" s="167">
        <v>3</v>
      </c>
      <c r="I38" s="319" t="s">
        <v>152</v>
      </c>
      <c r="J38" s="320"/>
      <c r="K38" s="124" t="s">
        <v>8</v>
      </c>
    </row>
    <row r="39" spans="1:11" ht="18" customHeight="1">
      <c r="A39" s="179">
        <v>0.6319444444444444</v>
      </c>
      <c r="B39" s="17" t="s">
        <v>72</v>
      </c>
      <c r="C39" s="329" t="s">
        <v>75</v>
      </c>
      <c r="D39" s="330"/>
      <c r="E39" s="123" t="s">
        <v>9</v>
      </c>
      <c r="F39" s="166">
        <v>9</v>
      </c>
      <c r="G39" s="167" t="s">
        <v>71</v>
      </c>
      <c r="H39" s="167">
        <v>5</v>
      </c>
      <c r="I39" s="329" t="s">
        <v>168</v>
      </c>
      <c r="J39" s="330"/>
      <c r="K39" s="124" t="s">
        <v>26</v>
      </c>
    </row>
    <row r="40" spans="1:11" ht="18" customHeight="1">
      <c r="A40" s="179">
        <v>0.638888888888889</v>
      </c>
      <c r="B40" s="17" t="s">
        <v>43</v>
      </c>
      <c r="C40" s="329" t="s">
        <v>169</v>
      </c>
      <c r="D40" s="330"/>
      <c r="E40" s="123" t="s">
        <v>24</v>
      </c>
      <c r="F40" s="166">
        <v>11</v>
      </c>
      <c r="G40" s="167" t="s">
        <v>65</v>
      </c>
      <c r="H40" s="167">
        <v>0</v>
      </c>
      <c r="I40" s="331" t="s">
        <v>135</v>
      </c>
      <c r="J40" s="333"/>
      <c r="K40" s="124" t="str">
        <f>'参加チーム名'!C24</f>
        <v>荒町朝練ファイターズＡ</v>
      </c>
    </row>
    <row r="41" spans="1:11" ht="18" customHeight="1">
      <c r="A41" s="179">
        <v>0.6458333333333334</v>
      </c>
      <c r="B41" s="17" t="s">
        <v>76</v>
      </c>
      <c r="C41" s="331" t="s">
        <v>210</v>
      </c>
      <c r="D41" s="333"/>
      <c r="E41" s="123" t="str">
        <f>'参加チーム名'!C41</f>
        <v>杉小キャイーンシスターズ</v>
      </c>
      <c r="F41" s="166">
        <v>8</v>
      </c>
      <c r="G41" s="167" t="s">
        <v>69</v>
      </c>
      <c r="H41" s="167">
        <v>0</v>
      </c>
      <c r="I41" s="319" t="s">
        <v>77</v>
      </c>
      <c r="J41" s="320"/>
      <c r="K41" s="124" t="s">
        <v>35</v>
      </c>
    </row>
    <row r="42" spans="1:11" ht="18" customHeight="1">
      <c r="A42" s="179">
        <v>0.6527777777777778</v>
      </c>
      <c r="B42" s="20" t="s">
        <v>161</v>
      </c>
      <c r="C42" s="324" t="s">
        <v>162</v>
      </c>
      <c r="D42" s="325"/>
      <c r="E42" s="180" t="s">
        <v>245</v>
      </c>
      <c r="F42" s="181">
        <v>10</v>
      </c>
      <c r="G42" s="182" t="s">
        <v>71</v>
      </c>
      <c r="H42" s="182">
        <v>5</v>
      </c>
      <c r="I42" s="324" t="s">
        <v>163</v>
      </c>
      <c r="J42" s="334"/>
      <c r="K42" s="183" t="s">
        <v>7</v>
      </c>
    </row>
    <row r="43" spans="1:11" ht="18" customHeight="1">
      <c r="A43" s="179">
        <v>0.6597222222222222</v>
      </c>
      <c r="B43" s="17" t="s">
        <v>44</v>
      </c>
      <c r="C43" s="329" t="s">
        <v>79</v>
      </c>
      <c r="D43" s="330"/>
      <c r="E43" s="209" t="s">
        <v>9</v>
      </c>
      <c r="F43" s="166">
        <v>9</v>
      </c>
      <c r="G43" s="167" t="s">
        <v>71</v>
      </c>
      <c r="H43" s="167">
        <v>6</v>
      </c>
      <c r="I43" s="329" t="s">
        <v>80</v>
      </c>
      <c r="J43" s="330"/>
      <c r="K43" s="210" t="s">
        <v>15</v>
      </c>
    </row>
    <row r="44" spans="1:11" ht="18" customHeight="1">
      <c r="A44" s="179">
        <v>0.6666666666666666</v>
      </c>
      <c r="B44" s="17" t="s">
        <v>81</v>
      </c>
      <c r="C44" s="319" t="s">
        <v>82</v>
      </c>
      <c r="D44" s="320"/>
      <c r="E44" s="123" t="s">
        <v>233</v>
      </c>
      <c r="F44" s="166">
        <v>3</v>
      </c>
      <c r="G44" s="167" t="s">
        <v>69</v>
      </c>
      <c r="H44" s="167">
        <v>2</v>
      </c>
      <c r="I44" s="319" t="s">
        <v>83</v>
      </c>
      <c r="J44" s="320"/>
      <c r="K44" s="126" t="s">
        <v>36</v>
      </c>
    </row>
    <row r="45" spans="1:11" ht="18" customHeight="1">
      <c r="A45" s="179">
        <v>0.6736111111111112</v>
      </c>
      <c r="B45" s="70" t="s">
        <v>261</v>
      </c>
      <c r="C45" s="324" t="s">
        <v>174</v>
      </c>
      <c r="D45" s="325"/>
      <c r="E45" s="206" t="s">
        <v>245</v>
      </c>
      <c r="F45" s="182">
        <v>10</v>
      </c>
      <c r="G45" s="182" t="s">
        <v>71</v>
      </c>
      <c r="H45" s="182">
        <v>0</v>
      </c>
      <c r="I45" s="324" t="s">
        <v>175</v>
      </c>
      <c r="J45" s="325"/>
      <c r="K45" s="207" t="s">
        <v>17</v>
      </c>
    </row>
    <row r="46" spans="1:11" ht="18" customHeight="1">
      <c r="A46" s="189"/>
      <c r="B46" s="22"/>
      <c r="C46" s="326"/>
      <c r="D46" s="327"/>
      <c r="E46" s="208"/>
      <c r="F46" s="184">
        <v>10</v>
      </c>
      <c r="G46" s="185" t="s">
        <v>71</v>
      </c>
      <c r="H46" s="185">
        <v>7</v>
      </c>
      <c r="I46" s="326"/>
      <c r="J46" s="328"/>
      <c r="K46" s="188"/>
    </row>
    <row r="47" spans="1:11" ht="18" customHeight="1" thickBot="1">
      <c r="A47" s="177"/>
      <c r="B47" s="25"/>
      <c r="C47" s="321"/>
      <c r="D47" s="322"/>
      <c r="E47" s="190"/>
      <c r="F47" s="186" t="s">
        <v>70</v>
      </c>
      <c r="G47" s="187" t="s">
        <v>71</v>
      </c>
      <c r="H47" s="187" t="s">
        <v>70</v>
      </c>
      <c r="I47" s="321"/>
      <c r="J47" s="323"/>
      <c r="K47" s="191"/>
    </row>
    <row r="48" spans="1:11" ht="18" customHeight="1" thickBot="1">
      <c r="A48" s="216">
        <v>0.6944444444444445</v>
      </c>
      <c r="B48" s="26" t="s">
        <v>262</v>
      </c>
      <c r="C48" s="27"/>
      <c r="D48" s="27"/>
      <c r="E48" s="27"/>
      <c r="F48" s="192"/>
      <c r="G48" s="193"/>
      <c r="H48" s="193"/>
      <c r="I48" s="194"/>
      <c r="J48" s="195"/>
      <c r="K48" s="196"/>
    </row>
    <row r="49" spans="1:11" ht="18" customHeight="1" thickBot="1">
      <c r="A49" s="217">
        <v>0.7083333333333334</v>
      </c>
      <c r="B49" s="28" t="s">
        <v>263</v>
      </c>
      <c r="C49" s="197"/>
      <c r="D49" s="197"/>
      <c r="E49" s="197"/>
      <c r="F49" s="198"/>
      <c r="G49" s="199"/>
      <c r="H49" s="199"/>
      <c r="I49" s="200"/>
      <c r="J49" s="201"/>
      <c r="K49" s="202"/>
    </row>
    <row r="50" spans="1:11" ht="18" customHeight="1" thickTop="1">
      <c r="A50" s="29"/>
      <c r="B50" s="30"/>
      <c r="C50" s="31"/>
      <c r="D50" s="31"/>
      <c r="E50" s="31"/>
      <c r="F50" s="23"/>
      <c r="G50" s="24"/>
      <c r="H50" s="24"/>
      <c r="I50" s="32"/>
      <c r="J50" s="33"/>
      <c r="K50" s="33"/>
    </row>
    <row r="51" spans="1:11" ht="18" customHeight="1">
      <c r="A51" s="29"/>
      <c r="B51" s="30"/>
      <c r="C51" s="31"/>
      <c r="D51" s="31"/>
      <c r="E51" s="31"/>
      <c r="F51" s="23"/>
      <c r="G51" s="24"/>
      <c r="H51" s="24"/>
      <c r="I51" s="32"/>
      <c r="J51" s="33"/>
      <c r="K51" s="33"/>
    </row>
    <row r="52" spans="1:11" ht="18" customHeight="1">
      <c r="A52" s="29"/>
      <c r="B52" s="30"/>
      <c r="C52" s="31"/>
      <c r="D52" s="31"/>
      <c r="E52" s="31"/>
      <c r="F52" s="23"/>
      <c r="G52" s="24"/>
      <c r="H52" s="24"/>
      <c r="I52" s="32"/>
      <c r="J52" s="33"/>
      <c r="K52" s="33"/>
    </row>
    <row r="53" ht="18" customHeight="1"/>
    <row r="54" ht="18" customHeight="1"/>
    <row r="55" ht="18" customHeight="1"/>
    <row r="56" ht="18" customHeight="1"/>
    <row r="57" ht="18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</sheetData>
  <mergeCells count="67">
    <mergeCell ref="C31:D31"/>
    <mergeCell ref="I31:J31"/>
    <mergeCell ref="D5:K5"/>
    <mergeCell ref="J16:K16"/>
    <mergeCell ref="J17:K17"/>
    <mergeCell ref="J26:K26"/>
    <mergeCell ref="J21:K21"/>
    <mergeCell ref="J10:K10"/>
    <mergeCell ref="J11:K11"/>
    <mergeCell ref="J20:K20"/>
    <mergeCell ref="A1:K1"/>
    <mergeCell ref="J8:K8"/>
    <mergeCell ref="J9:K9"/>
    <mergeCell ref="J7:K7"/>
    <mergeCell ref="B2:D2"/>
    <mergeCell ref="B3:E3"/>
    <mergeCell ref="A5:B5"/>
    <mergeCell ref="B4:D4"/>
    <mergeCell ref="J6:K6"/>
    <mergeCell ref="J22:K22"/>
    <mergeCell ref="J19:K19"/>
    <mergeCell ref="J12:K12"/>
    <mergeCell ref="J15:K15"/>
    <mergeCell ref="J13:K13"/>
    <mergeCell ref="J18:K18"/>
    <mergeCell ref="J14:K14"/>
    <mergeCell ref="C33:D33"/>
    <mergeCell ref="I33:J33"/>
    <mergeCell ref="C34:D34"/>
    <mergeCell ref="I34:J34"/>
    <mergeCell ref="I29:J29"/>
    <mergeCell ref="C30:D30"/>
    <mergeCell ref="I30:J30"/>
    <mergeCell ref="J23:K23"/>
    <mergeCell ref="C27:K27"/>
    <mergeCell ref="J24:K24"/>
    <mergeCell ref="J25:K25"/>
    <mergeCell ref="C29:D29"/>
    <mergeCell ref="C28:K28"/>
    <mergeCell ref="C32:D32"/>
    <mergeCell ref="I32:J32"/>
    <mergeCell ref="I42:J42"/>
    <mergeCell ref="I35:J35"/>
    <mergeCell ref="C36:D36"/>
    <mergeCell ref="I36:J36"/>
    <mergeCell ref="C38:D38"/>
    <mergeCell ref="I38:J38"/>
    <mergeCell ref="C40:D40"/>
    <mergeCell ref="I40:J40"/>
    <mergeCell ref="C39:D39"/>
    <mergeCell ref="C35:D35"/>
    <mergeCell ref="C43:D43"/>
    <mergeCell ref="I43:J43"/>
    <mergeCell ref="C42:D42"/>
    <mergeCell ref="C37:D37"/>
    <mergeCell ref="C41:D41"/>
    <mergeCell ref="I41:J41"/>
    <mergeCell ref="I37:J37"/>
    <mergeCell ref="I39:J39"/>
    <mergeCell ref="C44:D44"/>
    <mergeCell ref="I44:J44"/>
    <mergeCell ref="C47:D47"/>
    <mergeCell ref="I47:J47"/>
    <mergeCell ref="C45:D45"/>
    <mergeCell ref="I45:J45"/>
    <mergeCell ref="C46:D46"/>
    <mergeCell ref="I46:J46"/>
  </mergeCells>
  <printOptions horizontalCentered="1"/>
  <pageMargins left="0.984251968503937" right="0.7874015748031497" top="0.7874015748031497" bottom="0.1968503937007874" header="0.5118110236220472" footer="0.5118110236220472"/>
  <pageSetup fitToHeight="1" fitToWidth="1" horizontalDpi="300" verticalDpi="300" orientation="portrait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C1" sqref="C1"/>
    </sheetView>
  </sheetViews>
  <sheetFormatPr defaultColWidth="8.796875" defaultRowHeight="15" customHeight="1"/>
  <cols>
    <col min="1" max="1" width="6.59765625" style="15" customWidth="1"/>
    <col min="2" max="2" width="8.09765625" style="35" customWidth="1"/>
    <col min="3" max="3" width="4.09765625" style="36" customWidth="1"/>
    <col min="4" max="4" width="4.3984375" style="37" customWidth="1"/>
    <col min="5" max="5" width="24.09765625" style="38" customWidth="1"/>
    <col min="6" max="6" width="3.8984375" style="39" customWidth="1"/>
    <col min="7" max="7" width="2.59765625" style="37" customWidth="1"/>
    <col min="8" max="8" width="4.09765625" style="37" customWidth="1"/>
    <col min="9" max="9" width="4.09765625" style="15" customWidth="1"/>
    <col min="10" max="10" width="4.3984375" style="38" customWidth="1"/>
    <col min="11" max="11" width="24.09765625" style="38" customWidth="1"/>
    <col min="12" max="16384" width="9" style="15" customWidth="1"/>
  </cols>
  <sheetData>
    <row r="1" spans="1:11" ht="28.5" customHeight="1" thickBot="1">
      <c r="A1" s="52" t="s">
        <v>264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" customHeight="1" thickTop="1">
      <c r="A2" s="211">
        <v>0.3541666666666667</v>
      </c>
      <c r="B2" s="345" t="s">
        <v>255</v>
      </c>
      <c r="C2" s="346"/>
      <c r="D2" s="346"/>
      <c r="E2" s="160"/>
      <c r="F2" s="161"/>
      <c r="G2" s="162"/>
      <c r="H2" s="162"/>
      <c r="I2" s="163"/>
      <c r="J2" s="164"/>
      <c r="K2" s="165"/>
    </row>
    <row r="3" spans="1:11" ht="18" customHeight="1">
      <c r="A3" s="212">
        <v>0.3680555555555556</v>
      </c>
      <c r="B3" s="347" t="s">
        <v>73</v>
      </c>
      <c r="C3" s="348"/>
      <c r="D3" s="348"/>
      <c r="E3" s="349"/>
      <c r="F3" s="166"/>
      <c r="G3" s="167"/>
      <c r="H3" s="167"/>
      <c r="I3" s="168"/>
      <c r="J3" s="169"/>
      <c r="K3" s="170"/>
    </row>
    <row r="4" spans="1:11" ht="18" customHeight="1" thickBot="1">
      <c r="A4" s="213">
        <v>0.375</v>
      </c>
      <c r="B4" s="352" t="s">
        <v>256</v>
      </c>
      <c r="C4" s="353"/>
      <c r="D4" s="353"/>
      <c r="E4" s="171"/>
      <c r="F4" s="172"/>
      <c r="G4" s="173"/>
      <c r="H4" s="173"/>
      <c r="I4" s="174"/>
      <c r="J4" s="175"/>
      <c r="K4" s="176"/>
    </row>
    <row r="5" spans="1:11" ht="18" customHeight="1">
      <c r="A5" s="203" t="s">
        <v>257</v>
      </c>
      <c r="B5" s="204"/>
      <c r="C5" s="16" t="s">
        <v>52</v>
      </c>
      <c r="D5" s="354" t="s">
        <v>258</v>
      </c>
      <c r="E5" s="355"/>
      <c r="F5" s="355"/>
      <c r="G5" s="355"/>
      <c r="H5" s="355"/>
      <c r="I5" s="355"/>
      <c r="J5" s="355"/>
      <c r="K5" s="356"/>
    </row>
    <row r="6" spans="1:11" ht="18" customHeight="1">
      <c r="A6" s="212">
        <v>0.3888888888888889</v>
      </c>
      <c r="B6" s="17" t="s">
        <v>196</v>
      </c>
      <c r="C6" s="18" t="s">
        <v>60</v>
      </c>
      <c r="D6" s="159">
        <v>14</v>
      </c>
      <c r="E6" s="54" t="str">
        <f>+('参加チーム名'!C17)</f>
        <v>東仙ＬＳファイターズ</v>
      </c>
      <c r="F6" s="166">
        <v>4</v>
      </c>
      <c r="G6" s="167" t="s">
        <v>54</v>
      </c>
      <c r="H6" s="167">
        <v>10</v>
      </c>
      <c r="I6" s="159">
        <v>15</v>
      </c>
      <c r="J6" s="335" t="str">
        <f>+('参加チーム名'!C18)</f>
        <v>Ｇ．Ｔ．Ｏ．☆ＡＳＵＣＯＭＥ</v>
      </c>
      <c r="K6" s="336"/>
    </row>
    <row r="7" spans="1:11" ht="18" customHeight="1">
      <c r="A7" s="212">
        <v>0.3958333333333333</v>
      </c>
      <c r="B7" s="17" t="s">
        <v>197</v>
      </c>
      <c r="C7" s="18" t="s">
        <v>60</v>
      </c>
      <c r="D7" s="159">
        <v>16</v>
      </c>
      <c r="E7" s="54" t="str">
        <f>'参加チーム名'!C19</f>
        <v>原町ファイヤースピリッツ</v>
      </c>
      <c r="F7" s="166">
        <v>7</v>
      </c>
      <c r="G7" s="167" t="s">
        <v>54</v>
      </c>
      <c r="H7" s="167">
        <v>10</v>
      </c>
      <c r="I7" s="159">
        <v>17</v>
      </c>
      <c r="J7" s="335" t="str">
        <f>'参加チーム名'!C20</f>
        <v>月越ストーム</v>
      </c>
      <c r="K7" s="344"/>
    </row>
    <row r="8" spans="1:11" ht="18" customHeight="1">
      <c r="A8" s="212">
        <v>0.40277777777777773</v>
      </c>
      <c r="B8" s="17" t="s">
        <v>198</v>
      </c>
      <c r="C8" s="18" t="s">
        <v>61</v>
      </c>
      <c r="D8" s="159">
        <v>18</v>
      </c>
      <c r="E8" s="54" t="str">
        <f>'参加チーム名'!C21</f>
        <v>岩沼西ファイターズ</v>
      </c>
      <c r="F8" s="166">
        <v>10</v>
      </c>
      <c r="G8" s="167" t="s">
        <v>54</v>
      </c>
      <c r="H8" s="167">
        <v>9</v>
      </c>
      <c r="I8" s="159">
        <v>19</v>
      </c>
      <c r="J8" s="335" t="str">
        <f>'参加チーム名'!C22</f>
        <v>夢憧児忍天心（ﾄﾞﾘｰﾑｷｯｽﾞｽｶｲﾊｰﾂ）</v>
      </c>
      <c r="K8" s="336"/>
    </row>
    <row r="9" spans="1:11" ht="18" customHeight="1">
      <c r="A9" s="212">
        <v>0.40972222222222227</v>
      </c>
      <c r="B9" s="17" t="s">
        <v>199</v>
      </c>
      <c r="C9" s="18" t="s">
        <v>62</v>
      </c>
      <c r="D9" s="159">
        <v>21</v>
      </c>
      <c r="E9" s="54" t="str">
        <f>'参加チーム名'!C24</f>
        <v>荒町朝練ファイターズＡ</v>
      </c>
      <c r="F9" s="166">
        <v>8</v>
      </c>
      <c r="G9" s="167" t="s">
        <v>54</v>
      </c>
      <c r="H9" s="167">
        <v>10</v>
      </c>
      <c r="I9" s="159">
        <v>22</v>
      </c>
      <c r="J9" s="335" t="str">
        <f>'参加チーム名'!C25</f>
        <v>白二ビクトリー</v>
      </c>
      <c r="K9" s="336"/>
    </row>
    <row r="10" spans="1:11" ht="18" customHeight="1">
      <c r="A10" s="212">
        <v>0.4166666666666667</v>
      </c>
      <c r="B10" s="17" t="s">
        <v>200</v>
      </c>
      <c r="C10" s="18" t="s">
        <v>63</v>
      </c>
      <c r="D10" s="159">
        <v>27</v>
      </c>
      <c r="E10" s="54" t="str">
        <f>'参加チーム名'!C33</f>
        <v>アルバルクキッズ</v>
      </c>
      <c r="F10" s="166">
        <v>9</v>
      </c>
      <c r="G10" s="167" t="s">
        <v>54</v>
      </c>
      <c r="H10" s="167">
        <v>7</v>
      </c>
      <c r="I10" s="159">
        <v>28</v>
      </c>
      <c r="J10" s="335" t="str">
        <f>'参加チーム名'!C34</f>
        <v>白二ビクトリージュニア</v>
      </c>
      <c r="K10" s="336"/>
    </row>
    <row r="11" spans="1:11" ht="18" customHeight="1">
      <c r="A11" s="212">
        <v>0.4236111111111111</v>
      </c>
      <c r="B11" s="17" t="s">
        <v>201</v>
      </c>
      <c r="C11" s="18" t="s">
        <v>63</v>
      </c>
      <c r="D11" s="159">
        <v>29</v>
      </c>
      <c r="E11" s="54" t="str">
        <f>+'参加チーム名'!C35</f>
        <v>ブルースターキング騎士（ナイト）</v>
      </c>
      <c r="F11" s="166">
        <v>9</v>
      </c>
      <c r="G11" s="167" t="s">
        <v>54</v>
      </c>
      <c r="H11" s="167">
        <v>1</v>
      </c>
      <c r="I11" s="159">
        <v>30</v>
      </c>
      <c r="J11" s="335" t="str">
        <f>'参加チーム名'!C36</f>
        <v>Ｐｃｈａｎｓ　ＲＳ</v>
      </c>
      <c r="K11" s="336"/>
    </row>
    <row r="12" spans="1:11" ht="18" customHeight="1">
      <c r="A12" s="212">
        <v>0.4305555555555556</v>
      </c>
      <c r="B12" s="19" t="s">
        <v>202</v>
      </c>
      <c r="C12" s="18" t="s">
        <v>64</v>
      </c>
      <c r="D12" s="159">
        <v>34</v>
      </c>
      <c r="E12" s="54" t="str">
        <f>'参加チーム名'!C43</f>
        <v>荒町朝練　母魂（ままたま）</v>
      </c>
      <c r="F12" s="166">
        <v>2</v>
      </c>
      <c r="G12" s="167" t="s">
        <v>54</v>
      </c>
      <c r="H12" s="167">
        <v>5</v>
      </c>
      <c r="I12" s="159">
        <v>35</v>
      </c>
      <c r="J12" s="335" t="str">
        <f>'参加チーム名'!C44</f>
        <v>原町ファイヤーよねちゃんＳ</v>
      </c>
      <c r="K12" s="336"/>
    </row>
    <row r="13" spans="1:11" ht="18" customHeight="1">
      <c r="A13" s="214">
        <v>0.4375</v>
      </c>
      <c r="B13" s="20" t="s">
        <v>203</v>
      </c>
      <c r="C13" s="18" t="s">
        <v>53</v>
      </c>
      <c r="D13" s="159">
        <v>2</v>
      </c>
      <c r="E13" s="54" t="str">
        <f>'参加チーム名'!C5</f>
        <v>杉小キャイーンブラザーズ</v>
      </c>
      <c r="F13" s="166">
        <v>11</v>
      </c>
      <c r="G13" s="167" t="s">
        <v>54</v>
      </c>
      <c r="H13" s="167">
        <v>1</v>
      </c>
      <c r="I13" s="159">
        <v>3</v>
      </c>
      <c r="J13" s="335" t="str">
        <f>'参加チーム名'!C6</f>
        <v>松原エンデバーズＥＸ</v>
      </c>
      <c r="K13" s="336"/>
    </row>
    <row r="14" spans="1:11" ht="18" customHeight="1">
      <c r="A14" s="215">
        <v>0.4444444444444444</v>
      </c>
      <c r="B14" s="17" t="s">
        <v>204</v>
      </c>
      <c r="C14" s="18" t="s">
        <v>53</v>
      </c>
      <c r="D14" s="159">
        <v>4</v>
      </c>
      <c r="E14" s="54" t="str">
        <f>'参加チーム名'!C7</f>
        <v>ＭＯＴＯＭＩＹＡ・ＤＢＣ</v>
      </c>
      <c r="F14" s="166">
        <v>7</v>
      </c>
      <c r="G14" s="167" t="s">
        <v>54</v>
      </c>
      <c r="H14" s="167">
        <v>4</v>
      </c>
      <c r="I14" s="159">
        <v>1</v>
      </c>
      <c r="J14" s="335" t="str">
        <f>'参加チーム名'!C4</f>
        <v>松陵ヤンキーズ</v>
      </c>
      <c r="K14" s="336"/>
    </row>
    <row r="15" spans="1:11" ht="18" customHeight="1">
      <c r="A15" s="215">
        <v>0.4513888888888889</v>
      </c>
      <c r="B15" s="20" t="s">
        <v>205</v>
      </c>
      <c r="C15" s="18" t="s">
        <v>55</v>
      </c>
      <c r="D15" s="159">
        <v>6</v>
      </c>
      <c r="E15" s="54" t="str">
        <f>'参加チーム名'!C9</f>
        <v>館ジャングルー</v>
      </c>
      <c r="F15" s="181">
        <v>5</v>
      </c>
      <c r="G15" s="182" t="s">
        <v>54</v>
      </c>
      <c r="H15" s="182">
        <v>10</v>
      </c>
      <c r="I15" s="159">
        <v>7</v>
      </c>
      <c r="J15" s="335" t="str">
        <f>'参加チーム名'!C10</f>
        <v>グリーンヒル</v>
      </c>
      <c r="K15" s="336"/>
    </row>
    <row r="16" spans="1:11" ht="18" customHeight="1">
      <c r="A16" s="212">
        <v>0.4583333333333333</v>
      </c>
      <c r="B16" s="20" t="s">
        <v>206</v>
      </c>
      <c r="C16" s="18" t="s">
        <v>56</v>
      </c>
      <c r="D16" s="159">
        <v>9</v>
      </c>
      <c r="E16" s="54" t="str">
        <f>'参加チーム名'!C12</f>
        <v>大衡ファイターズ</v>
      </c>
      <c r="F16" s="181">
        <v>2</v>
      </c>
      <c r="G16" s="182" t="s">
        <v>54</v>
      </c>
      <c r="H16" s="182">
        <v>10</v>
      </c>
      <c r="I16" s="159">
        <v>10</v>
      </c>
      <c r="J16" s="335" t="str">
        <f>'参加チーム名'!C13</f>
        <v>ブルースターキング</v>
      </c>
      <c r="K16" s="336"/>
    </row>
    <row r="17" spans="1:11" ht="18" customHeight="1">
      <c r="A17" s="212">
        <v>0.46527777777777773</v>
      </c>
      <c r="B17" s="20" t="s">
        <v>207</v>
      </c>
      <c r="C17" s="18" t="s">
        <v>57</v>
      </c>
      <c r="D17" s="159">
        <v>12</v>
      </c>
      <c r="E17" s="54" t="str">
        <f>'参加チーム名'!C15</f>
        <v>台原レイカーズ</v>
      </c>
      <c r="F17" s="166">
        <v>7</v>
      </c>
      <c r="G17" s="167" t="s">
        <v>54</v>
      </c>
      <c r="H17" s="167">
        <v>9</v>
      </c>
      <c r="I17" s="159">
        <v>13</v>
      </c>
      <c r="J17" s="335" t="str">
        <f>'参加チーム名'!C16</f>
        <v>ＷＡＮＯドリームズ</v>
      </c>
      <c r="K17" s="336"/>
    </row>
    <row r="18" spans="1:11" ht="18" customHeight="1">
      <c r="A18" s="212">
        <v>0.47222222222222227</v>
      </c>
      <c r="B18" s="20" t="s">
        <v>208</v>
      </c>
      <c r="C18" s="18" t="s">
        <v>58</v>
      </c>
      <c r="D18" s="159">
        <v>25</v>
      </c>
      <c r="E18" s="54" t="str">
        <f>'参加チーム名'!C31</f>
        <v>いいたて草野ガッツ</v>
      </c>
      <c r="F18" s="166">
        <v>7</v>
      </c>
      <c r="G18" s="167" t="s">
        <v>54</v>
      </c>
      <c r="H18" s="167">
        <v>8</v>
      </c>
      <c r="I18" s="159">
        <v>26</v>
      </c>
      <c r="J18" s="335" t="str">
        <f>'参加チーム名'!C32</f>
        <v>杉小キャイーンブラザーズＸ</v>
      </c>
      <c r="K18" s="336"/>
    </row>
    <row r="19" spans="1:11" ht="18" customHeight="1">
      <c r="A19" s="212">
        <v>0.4791666666666667</v>
      </c>
      <c r="B19" s="20" t="s">
        <v>237</v>
      </c>
      <c r="C19" s="18" t="s">
        <v>59</v>
      </c>
      <c r="D19" s="159">
        <v>32</v>
      </c>
      <c r="E19" s="54" t="str">
        <f>'参加チーム名'!C41</f>
        <v>杉小キャイーンシスターズ</v>
      </c>
      <c r="F19" s="166">
        <v>7</v>
      </c>
      <c r="G19" s="167" t="s">
        <v>54</v>
      </c>
      <c r="H19" s="167">
        <v>0</v>
      </c>
      <c r="I19" s="159">
        <v>33</v>
      </c>
      <c r="J19" s="335" t="str">
        <f>'参加チーム名'!C42</f>
        <v>白二アニマルズ</v>
      </c>
      <c r="K19" s="336"/>
    </row>
    <row r="20" spans="1:11" ht="18" customHeight="1">
      <c r="A20" s="214">
        <v>0.4861111111111111</v>
      </c>
      <c r="B20" s="20" t="s">
        <v>238</v>
      </c>
      <c r="C20" s="18" t="s">
        <v>60</v>
      </c>
      <c r="D20" s="159">
        <v>16</v>
      </c>
      <c r="E20" s="54" t="str">
        <f>'参加チーム名'!C19</f>
        <v>原町ファイヤースピリッツ</v>
      </c>
      <c r="F20" s="166">
        <v>12</v>
      </c>
      <c r="G20" s="167" t="s">
        <v>54</v>
      </c>
      <c r="H20" s="167">
        <v>0</v>
      </c>
      <c r="I20" s="159">
        <v>14</v>
      </c>
      <c r="J20" s="335" t="str">
        <f>'参加チーム名'!C17</f>
        <v>東仙ＬＳファイターズ</v>
      </c>
      <c r="K20" s="336"/>
    </row>
    <row r="21" spans="1:11" ht="18" customHeight="1">
      <c r="A21" s="212">
        <v>0.4930555555555556</v>
      </c>
      <c r="B21" s="20" t="s">
        <v>239</v>
      </c>
      <c r="C21" s="18" t="s">
        <v>60</v>
      </c>
      <c r="D21" s="159">
        <v>17</v>
      </c>
      <c r="E21" s="54" t="str">
        <f>'参加チーム名'!C20</f>
        <v>月越ストーム</v>
      </c>
      <c r="F21" s="166">
        <v>9</v>
      </c>
      <c r="G21" s="167" t="s">
        <v>54</v>
      </c>
      <c r="H21" s="167">
        <v>6</v>
      </c>
      <c r="I21" s="159">
        <v>15</v>
      </c>
      <c r="J21" s="335" t="str">
        <f>'参加チーム名'!C18</f>
        <v>Ｇ．Ｔ．Ｏ．☆ＡＳＵＣＯＭＥ</v>
      </c>
      <c r="K21" s="336"/>
    </row>
    <row r="22" spans="1:11" ht="18" customHeight="1">
      <c r="A22" s="212">
        <v>0.5</v>
      </c>
      <c r="B22" s="20" t="s">
        <v>89</v>
      </c>
      <c r="C22" s="18" t="s">
        <v>61</v>
      </c>
      <c r="D22" s="159">
        <v>20</v>
      </c>
      <c r="E22" s="54" t="str">
        <f>'参加チーム名'!C23</f>
        <v>杉妻レボリューション</v>
      </c>
      <c r="F22" s="166">
        <v>4</v>
      </c>
      <c r="G22" s="167" t="s">
        <v>54</v>
      </c>
      <c r="H22" s="167">
        <v>8</v>
      </c>
      <c r="I22" s="159">
        <v>18</v>
      </c>
      <c r="J22" s="335" t="str">
        <f>'参加チーム名'!C21</f>
        <v>岩沼西ファイターズ</v>
      </c>
      <c r="K22" s="336"/>
    </row>
    <row r="23" spans="1:11" ht="18" customHeight="1">
      <c r="A23" s="212">
        <v>0.5069444444444444</v>
      </c>
      <c r="B23" s="20" t="s">
        <v>90</v>
      </c>
      <c r="C23" s="18" t="s">
        <v>62</v>
      </c>
      <c r="D23" s="159">
        <v>23</v>
      </c>
      <c r="E23" s="54" t="str">
        <f>'参加チーム名'!C26</f>
        <v>高松ＤＢＣ</v>
      </c>
      <c r="F23" s="166">
        <v>9</v>
      </c>
      <c r="G23" s="167" t="s">
        <v>54</v>
      </c>
      <c r="H23" s="167">
        <v>4</v>
      </c>
      <c r="I23" s="159">
        <v>21</v>
      </c>
      <c r="J23" s="335" t="str">
        <f>'参加チーム名'!C24</f>
        <v>荒町朝練ファイターズＡ</v>
      </c>
      <c r="K23" s="336"/>
    </row>
    <row r="24" spans="1:11" ht="18" customHeight="1">
      <c r="A24" s="212">
        <v>0.513888888888889</v>
      </c>
      <c r="B24" s="20" t="s">
        <v>91</v>
      </c>
      <c r="C24" s="18" t="s">
        <v>63</v>
      </c>
      <c r="D24" s="159">
        <v>29</v>
      </c>
      <c r="E24" s="54" t="str">
        <f>'参加チーム名'!C35</f>
        <v>ブルースターキング騎士（ナイト）</v>
      </c>
      <c r="F24" s="166">
        <v>5</v>
      </c>
      <c r="G24" s="167" t="s">
        <v>54</v>
      </c>
      <c r="H24" s="167">
        <v>8</v>
      </c>
      <c r="I24" s="159">
        <v>27</v>
      </c>
      <c r="J24" s="335" t="str">
        <f>'参加チーム名'!C33</f>
        <v>アルバルクキッズ</v>
      </c>
      <c r="K24" s="336"/>
    </row>
    <row r="25" spans="1:11" ht="18" customHeight="1">
      <c r="A25" s="212">
        <v>0.5208333333333334</v>
      </c>
      <c r="B25" s="20" t="s">
        <v>92</v>
      </c>
      <c r="C25" s="18" t="s">
        <v>63</v>
      </c>
      <c r="D25" s="159">
        <v>30</v>
      </c>
      <c r="E25" s="54" t="str">
        <f>'参加チーム名'!C36</f>
        <v>Ｐｃｈａｎｓ　ＲＳ</v>
      </c>
      <c r="F25" s="166">
        <v>6</v>
      </c>
      <c r="G25" s="167" t="s">
        <v>54</v>
      </c>
      <c r="H25" s="167">
        <v>7</v>
      </c>
      <c r="I25" s="159">
        <v>28</v>
      </c>
      <c r="J25" s="335" t="str">
        <f>'参加チーム名'!C34</f>
        <v>白二ビクトリージュニア</v>
      </c>
      <c r="K25" s="336"/>
    </row>
    <row r="26" spans="1:11" ht="18" customHeight="1">
      <c r="A26" s="212">
        <v>0.5277777777777778</v>
      </c>
      <c r="B26" s="20" t="s">
        <v>51</v>
      </c>
      <c r="C26" s="18" t="s">
        <v>64</v>
      </c>
      <c r="D26" s="159">
        <v>36</v>
      </c>
      <c r="E26" s="54" t="str">
        <f>'参加チーム名'!C45</f>
        <v>杉小キャイーンフラワーズ</v>
      </c>
      <c r="F26" s="166">
        <v>6</v>
      </c>
      <c r="G26" s="167" t="s">
        <v>54</v>
      </c>
      <c r="H26" s="167">
        <v>4</v>
      </c>
      <c r="I26" s="159">
        <v>34</v>
      </c>
      <c r="J26" s="335" t="str">
        <f>'参加チーム名'!C43</f>
        <v>荒町朝練　母魂（ままたま）</v>
      </c>
      <c r="K26" s="336"/>
    </row>
    <row r="27" spans="1:11" ht="18" customHeight="1" thickBot="1">
      <c r="A27" s="213"/>
      <c r="B27" s="57"/>
      <c r="C27" s="337" t="s">
        <v>259</v>
      </c>
      <c r="D27" s="338"/>
      <c r="E27" s="338"/>
      <c r="F27" s="338"/>
      <c r="G27" s="338"/>
      <c r="H27" s="338"/>
      <c r="I27" s="338"/>
      <c r="J27" s="338"/>
      <c r="K27" s="339"/>
    </row>
    <row r="28" spans="1:11" ht="18" customHeight="1">
      <c r="A28" s="177"/>
      <c r="B28" s="21"/>
      <c r="C28" s="340" t="s">
        <v>215</v>
      </c>
      <c r="D28" s="341"/>
      <c r="E28" s="341"/>
      <c r="F28" s="341"/>
      <c r="G28" s="341"/>
      <c r="H28" s="341"/>
      <c r="I28" s="341"/>
      <c r="J28" s="341"/>
      <c r="K28" s="342"/>
    </row>
    <row r="29" spans="1:11" ht="18" customHeight="1">
      <c r="A29" s="212">
        <v>0.5625</v>
      </c>
      <c r="B29" s="17" t="s">
        <v>142</v>
      </c>
      <c r="C29" s="331" t="s">
        <v>253</v>
      </c>
      <c r="D29" s="332"/>
      <c r="E29" s="67" t="str">
        <f>'参加チーム名'!C26</f>
        <v>高松ＤＢＣ</v>
      </c>
      <c r="F29" s="166">
        <v>11</v>
      </c>
      <c r="G29" s="167" t="s">
        <v>65</v>
      </c>
      <c r="H29" s="167">
        <v>7</v>
      </c>
      <c r="I29" s="331" t="s">
        <v>194</v>
      </c>
      <c r="J29" s="332"/>
      <c r="K29" s="125" t="str">
        <f>'参加チーム名'!C16</f>
        <v>ＷＡＮＯドリームズ</v>
      </c>
    </row>
    <row r="30" spans="1:11" ht="18" customHeight="1">
      <c r="A30" s="212">
        <v>0.5694444444444444</v>
      </c>
      <c r="B30" s="17" t="s">
        <v>143</v>
      </c>
      <c r="C30" s="331" t="s">
        <v>189</v>
      </c>
      <c r="D30" s="332"/>
      <c r="E30" s="67" t="str">
        <f>'参加チーム名'!C6</f>
        <v>松原エンデバーズＥＸ</v>
      </c>
      <c r="F30" s="166">
        <v>8</v>
      </c>
      <c r="G30" s="167" t="s">
        <v>65</v>
      </c>
      <c r="H30" s="167">
        <v>7</v>
      </c>
      <c r="I30" s="331" t="s">
        <v>192</v>
      </c>
      <c r="J30" s="332"/>
      <c r="K30" s="122" t="str">
        <f>'参加チーム名'!C11</f>
        <v>月見レッドアーマーズ</v>
      </c>
    </row>
    <row r="31" spans="1:11" ht="18" customHeight="1">
      <c r="A31" s="212">
        <v>0.576388888888889</v>
      </c>
      <c r="B31" s="17" t="s">
        <v>144</v>
      </c>
      <c r="C31" s="331" t="s">
        <v>252</v>
      </c>
      <c r="D31" s="332"/>
      <c r="E31" s="67" t="str">
        <f>'参加チーム名'!C21</f>
        <v>岩沼西ファイターズ</v>
      </c>
      <c r="F31" s="166">
        <v>6</v>
      </c>
      <c r="G31" s="167" t="s">
        <v>65</v>
      </c>
      <c r="H31" s="167">
        <v>10</v>
      </c>
      <c r="I31" s="331" t="s">
        <v>190</v>
      </c>
      <c r="J31" s="332"/>
      <c r="K31" s="125" t="str">
        <f>'参加チーム名'!C8</f>
        <v>原小ファイターズ</v>
      </c>
    </row>
    <row r="32" spans="1:11" ht="18" customHeight="1">
      <c r="A32" s="212">
        <v>0.5833333333333334</v>
      </c>
      <c r="B32" s="17" t="s">
        <v>145</v>
      </c>
      <c r="C32" s="331" t="s">
        <v>251</v>
      </c>
      <c r="D32" s="332"/>
      <c r="E32" s="67" t="str">
        <f>'参加チーム名'!C20</f>
        <v>月越ストーム</v>
      </c>
      <c r="F32" s="166">
        <v>9</v>
      </c>
      <c r="G32" s="167" t="s">
        <v>65</v>
      </c>
      <c r="H32" s="167">
        <v>3</v>
      </c>
      <c r="I32" s="331" t="s">
        <v>128</v>
      </c>
      <c r="J32" s="332"/>
      <c r="K32" s="125" t="str">
        <f>'参加チーム名'!C7</f>
        <v>ＭＯＴＯＭＩＹＡ・ＤＢＣ</v>
      </c>
    </row>
    <row r="33" spans="1:11" ht="18" customHeight="1">
      <c r="A33" s="212">
        <v>0.5902777777777778</v>
      </c>
      <c r="B33" s="17" t="s">
        <v>216</v>
      </c>
      <c r="C33" s="331" t="s">
        <v>99</v>
      </c>
      <c r="D33" s="332"/>
      <c r="E33" s="67" t="str">
        <f>'参加チーム名'!C32</f>
        <v>杉小キャイーンブラザーズＸ</v>
      </c>
      <c r="F33" s="166">
        <v>7</v>
      </c>
      <c r="G33" s="167" t="s">
        <v>65</v>
      </c>
      <c r="H33" s="167">
        <v>5</v>
      </c>
      <c r="I33" s="331" t="s">
        <v>38</v>
      </c>
      <c r="J33" s="332"/>
      <c r="K33" s="125" t="str">
        <f>'参加チーム名'!C36</f>
        <v>Ｐｃｈａｎｓ　ＲＳ</v>
      </c>
    </row>
    <row r="34" spans="1:11" ht="18" customHeight="1">
      <c r="A34" s="212">
        <v>0.5972222222222222</v>
      </c>
      <c r="B34" s="17" t="s">
        <v>217</v>
      </c>
      <c r="C34" s="331" t="s">
        <v>137</v>
      </c>
      <c r="D34" s="332"/>
      <c r="E34" s="67" t="str">
        <f>'参加チーム名'!C30</f>
        <v>栗生ファイターズ</v>
      </c>
      <c r="F34" s="166">
        <v>9</v>
      </c>
      <c r="G34" s="167" t="s">
        <v>65</v>
      </c>
      <c r="H34" s="167">
        <v>8</v>
      </c>
      <c r="I34" s="331" t="s">
        <v>211</v>
      </c>
      <c r="J34" s="332"/>
      <c r="K34" s="125" t="str">
        <f>'参加チーム名'!C35</f>
        <v>ブルースターキング騎士（ナイト）</v>
      </c>
    </row>
    <row r="35" spans="1:11" ht="18" customHeight="1">
      <c r="A35" s="212">
        <v>0.6041666666666666</v>
      </c>
      <c r="B35" s="17" t="s">
        <v>159</v>
      </c>
      <c r="C35" s="331" t="s">
        <v>98</v>
      </c>
      <c r="D35" s="332"/>
      <c r="E35" s="67" t="str">
        <f>'参加チーム名'!C31</f>
        <v>いいたて草野ガッツ</v>
      </c>
      <c r="F35" s="166">
        <v>11</v>
      </c>
      <c r="G35" s="167" t="s">
        <v>65</v>
      </c>
      <c r="H35" s="167">
        <v>0</v>
      </c>
      <c r="I35" s="331" t="s">
        <v>214</v>
      </c>
      <c r="J35" s="332"/>
      <c r="K35" s="125" t="str">
        <f>'参加チーム名'!C34</f>
        <v>白二ビクトリージュニア</v>
      </c>
    </row>
    <row r="36" spans="1:11" ht="18" customHeight="1">
      <c r="A36" s="212">
        <v>0.611111111111111</v>
      </c>
      <c r="B36" s="17" t="s">
        <v>170</v>
      </c>
      <c r="C36" s="331" t="s">
        <v>213</v>
      </c>
      <c r="D36" s="333"/>
      <c r="E36" s="67" t="str">
        <f>'参加チーム名'!C40</f>
        <v>ブルースタークィーン</v>
      </c>
      <c r="F36" s="166">
        <v>6</v>
      </c>
      <c r="G36" s="167" t="s">
        <v>69</v>
      </c>
      <c r="H36" s="167">
        <v>3</v>
      </c>
      <c r="I36" s="331" t="s">
        <v>120</v>
      </c>
      <c r="J36" s="332"/>
      <c r="K36" s="125" t="str">
        <f>'参加チーム名'!C43</f>
        <v>荒町朝練　母魂（ままたま）</v>
      </c>
    </row>
    <row r="37" spans="1:11" ht="18" customHeight="1">
      <c r="A37" s="212">
        <v>0.6180555555555556</v>
      </c>
      <c r="B37" s="17" t="s">
        <v>153</v>
      </c>
      <c r="C37" s="319" t="s">
        <v>155</v>
      </c>
      <c r="D37" s="320"/>
      <c r="E37" s="67" t="s">
        <v>4</v>
      </c>
      <c r="F37" s="166">
        <v>11</v>
      </c>
      <c r="G37" s="167" t="s">
        <v>71</v>
      </c>
      <c r="H37" s="167">
        <v>8</v>
      </c>
      <c r="I37" s="319" t="s">
        <v>157</v>
      </c>
      <c r="J37" s="320"/>
      <c r="K37" s="125" t="s">
        <v>13</v>
      </c>
    </row>
    <row r="38" spans="1:11" ht="18" customHeight="1">
      <c r="A38" s="215">
        <v>0.625</v>
      </c>
      <c r="B38" s="17" t="s">
        <v>154</v>
      </c>
      <c r="C38" s="319" t="s">
        <v>156</v>
      </c>
      <c r="D38" s="320"/>
      <c r="E38" s="67" t="s">
        <v>243</v>
      </c>
      <c r="F38" s="166">
        <v>1</v>
      </c>
      <c r="G38" s="167" t="s">
        <v>71</v>
      </c>
      <c r="H38" s="167">
        <v>11</v>
      </c>
      <c r="I38" s="319" t="s">
        <v>158</v>
      </c>
      <c r="J38" s="320"/>
      <c r="K38" s="125" t="s">
        <v>5</v>
      </c>
    </row>
    <row r="39" spans="1:11" ht="18" customHeight="1">
      <c r="A39" s="215">
        <v>0.6319444444444444</v>
      </c>
      <c r="B39" s="17" t="s">
        <v>160</v>
      </c>
      <c r="C39" s="319" t="s">
        <v>218</v>
      </c>
      <c r="D39" s="320"/>
      <c r="E39" s="67" t="s">
        <v>14</v>
      </c>
      <c r="F39" s="166">
        <v>6</v>
      </c>
      <c r="G39" s="167" t="s">
        <v>71</v>
      </c>
      <c r="H39" s="167">
        <v>5</v>
      </c>
      <c r="I39" s="319" t="s">
        <v>164</v>
      </c>
      <c r="J39" s="320"/>
      <c r="K39" s="126" t="s">
        <v>10</v>
      </c>
    </row>
    <row r="40" spans="1:11" ht="18" customHeight="1">
      <c r="A40" s="215">
        <v>0.638888888888889</v>
      </c>
      <c r="B40" s="17" t="s">
        <v>172</v>
      </c>
      <c r="C40" s="319" t="s">
        <v>173</v>
      </c>
      <c r="D40" s="320"/>
      <c r="E40" s="67" t="s">
        <v>11</v>
      </c>
      <c r="F40" s="166">
        <v>7</v>
      </c>
      <c r="G40" s="167" t="s">
        <v>71</v>
      </c>
      <c r="H40" s="167">
        <v>6</v>
      </c>
      <c r="I40" s="331" t="s">
        <v>209</v>
      </c>
      <c r="J40" s="332"/>
      <c r="K40" s="126" t="str">
        <f>'参加チーム名'!C33</f>
        <v>アルバルクキッズ</v>
      </c>
    </row>
    <row r="41" spans="1:11" ht="18" customHeight="1">
      <c r="A41" s="215">
        <v>0.6458333333333334</v>
      </c>
      <c r="B41" s="17" t="s">
        <v>78</v>
      </c>
      <c r="C41" s="319" t="s">
        <v>171</v>
      </c>
      <c r="D41" s="320"/>
      <c r="E41" s="67" t="s">
        <v>12</v>
      </c>
      <c r="F41" s="166">
        <v>3</v>
      </c>
      <c r="G41" s="167" t="s">
        <v>65</v>
      </c>
      <c r="H41" s="167">
        <v>4</v>
      </c>
      <c r="I41" s="331" t="s">
        <v>119</v>
      </c>
      <c r="J41" s="332"/>
      <c r="K41" s="126" t="str">
        <f>'参加チーム名'!C44</f>
        <v>原町ファイヤーよねちゃんＳ</v>
      </c>
    </row>
    <row r="42" spans="1:11" ht="18" customHeight="1">
      <c r="A42" s="215">
        <v>0.6527777777777778</v>
      </c>
      <c r="B42" s="20" t="s">
        <v>165</v>
      </c>
      <c r="C42" s="324" t="s">
        <v>166</v>
      </c>
      <c r="D42" s="334"/>
      <c r="E42" s="67" t="s">
        <v>4</v>
      </c>
      <c r="F42" s="181">
        <v>5</v>
      </c>
      <c r="G42" s="182" t="s">
        <v>71</v>
      </c>
      <c r="H42" s="182">
        <v>11</v>
      </c>
      <c r="I42" s="324" t="s">
        <v>167</v>
      </c>
      <c r="J42" s="334"/>
      <c r="K42" s="205" t="s">
        <v>5</v>
      </c>
    </row>
    <row r="43" spans="1:11" ht="18" customHeight="1">
      <c r="A43" s="215">
        <v>0.6597222222222222</v>
      </c>
      <c r="B43" s="20" t="s">
        <v>84</v>
      </c>
      <c r="C43" s="324" t="s">
        <v>219</v>
      </c>
      <c r="D43" s="334"/>
      <c r="E43" s="67" t="s">
        <v>14</v>
      </c>
      <c r="F43" s="181">
        <v>6</v>
      </c>
      <c r="G43" s="182" t="s">
        <v>71</v>
      </c>
      <c r="H43" s="182">
        <v>8</v>
      </c>
      <c r="I43" s="324" t="s">
        <v>85</v>
      </c>
      <c r="J43" s="334"/>
      <c r="K43" s="126" t="s">
        <v>16</v>
      </c>
    </row>
    <row r="44" spans="1:11" ht="18" customHeight="1">
      <c r="A44" s="215">
        <v>0.6736111111111112</v>
      </c>
      <c r="B44" s="121" t="s">
        <v>261</v>
      </c>
      <c r="C44" s="357" t="s">
        <v>86</v>
      </c>
      <c r="D44" s="358"/>
      <c r="E44" s="358"/>
      <c r="F44" s="181"/>
      <c r="G44" s="182"/>
      <c r="H44" s="182"/>
      <c r="I44" s="359"/>
      <c r="J44" s="359"/>
      <c r="K44" s="188"/>
    </row>
    <row r="45" spans="1:11" ht="18" customHeight="1" thickBot="1">
      <c r="A45" s="218"/>
      <c r="B45" s="25"/>
      <c r="C45" s="360"/>
      <c r="D45" s="361"/>
      <c r="E45" s="190"/>
      <c r="F45" s="186"/>
      <c r="G45" s="187"/>
      <c r="H45" s="187"/>
      <c r="I45" s="362"/>
      <c r="J45" s="362"/>
      <c r="K45" s="191"/>
    </row>
    <row r="46" spans="1:11" ht="18" customHeight="1" thickBot="1">
      <c r="A46" s="216">
        <v>0.6944444444444445</v>
      </c>
      <c r="B46" s="26" t="s">
        <v>262</v>
      </c>
      <c r="C46" s="27"/>
      <c r="D46" s="27"/>
      <c r="E46" s="27"/>
      <c r="F46" s="192"/>
      <c r="G46" s="193"/>
      <c r="H46" s="193"/>
      <c r="I46" s="194"/>
      <c r="J46" s="195"/>
      <c r="K46" s="196"/>
    </row>
    <row r="47" spans="1:11" ht="18" customHeight="1" thickBot="1">
      <c r="A47" s="217">
        <v>0.7083333333333334</v>
      </c>
      <c r="B47" s="28" t="s">
        <v>263</v>
      </c>
      <c r="C47" s="197"/>
      <c r="D47" s="197"/>
      <c r="E47" s="197"/>
      <c r="F47" s="198"/>
      <c r="G47" s="199"/>
      <c r="H47" s="199"/>
      <c r="I47" s="200"/>
      <c r="J47" s="201"/>
      <c r="K47" s="202"/>
    </row>
    <row r="48" ht="18" customHeight="1" thickTop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mergeCells count="61">
    <mergeCell ref="J23:K23"/>
    <mergeCell ref="J24:K24"/>
    <mergeCell ref="C45:D45"/>
    <mergeCell ref="I45:J45"/>
    <mergeCell ref="C42:D42"/>
    <mergeCell ref="I42:J42"/>
    <mergeCell ref="C40:D40"/>
    <mergeCell ref="I40:J40"/>
    <mergeCell ref="C41:D41"/>
    <mergeCell ref="I41:J41"/>
    <mergeCell ref="I39:J39"/>
    <mergeCell ref="C37:D37"/>
    <mergeCell ref="I37:J37"/>
    <mergeCell ref="C38:D38"/>
    <mergeCell ref="I38:J38"/>
    <mergeCell ref="C39:D39"/>
    <mergeCell ref="J22:K22"/>
    <mergeCell ref="C35:D35"/>
    <mergeCell ref="C36:D36"/>
    <mergeCell ref="I35:J35"/>
    <mergeCell ref="I36:J36"/>
    <mergeCell ref="C34:D34"/>
    <mergeCell ref="I34:J34"/>
    <mergeCell ref="C31:D31"/>
    <mergeCell ref="I31:J31"/>
    <mergeCell ref="I32:J32"/>
    <mergeCell ref="J14:K14"/>
    <mergeCell ref="J13:K13"/>
    <mergeCell ref="C27:K27"/>
    <mergeCell ref="C28:K28"/>
    <mergeCell ref="J17:K17"/>
    <mergeCell ref="J18:K18"/>
    <mergeCell ref="J25:K25"/>
    <mergeCell ref="J26:K26"/>
    <mergeCell ref="J19:K19"/>
    <mergeCell ref="J20:K20"/>
    <mergeCell ref="J10:K10"/>
    <mergeCell ref="J8:K8"/>
    <mergeCell ref="J11:K11"/>
    <mergeCell ref="J12:K12"/>
    <mergeCell ref="J9:K9"/>
    <mergeCell ref="B4:D4"/>
    <mergeCell ref="B2:D2"/>
    <mergeCell ref="B3:E3"/>
    <mergeCell ref="J7:K7"/>
    <mergeCell ref="D5:K5"/>
    <mergeCell ref="J6:K6"/>
    <mergeCell ref="C33:D33"/>
    <mergeCell ref="I33:J33"/>
    <mergeCell ref="C32:D32"/>
    <mergeCell ref="J15:K15"/>
    <mergeCell ref="J16:K16"/>
    <mergeCell ref="C29:D29"/>
    <mergeCell ref="C30:D30"/>
    <mergeCell ref="I29:J29"/>
    <mergeCell ref="I30:J30"/>
    <mergeCell ref="J21:K21"/>
    <mergeCell ref="C43:D43"/>
    <mergeCell ref="I43:J43"/>
    <mergeCell ref="C44:E44"/>
    <mergeCell ref="I44:J44"/>
  </mergeCells>
  <printOptions horizontalCentered="1"/>
  <pageMargins left="0.984251968503937" right="0.7874015748031497" top="0.7874015748031497" bottom="0.1968503937007874" header="0.5118110236220472" footer="0.5118110236220472"/>
  <pageSetup fitToHeight="1" fitToWidth="1" horizontalDpi="300" verticalDpi="300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="75" zoomScaleNormal="75" workbookViewId="0" topLeftCell="A28">
      <selection activeCell="A28" sqref="A28"/>
    </sheetView>
  </sheetViews>
  <sheetFormatPr defaultColWidth="8.796875" defaultRowHeight="29.25" customHeight="1"/>
  <cols>
    <col min="1" max="1" width="9" style="5" customWidth="1"/>
    <col min="2" max="2" width="3.69921875" style="11" customWidth="1"/>
    <col min="3" max="3" width="52" style="12" customWidth="1"/>
    <col min="4" max="4" width="5.59765625" style="5" customWidth="1"/>
    <col min="5" max="5" width="37.59765625" style="13" customWidth="1"/>
    <col min="6" max="16384" width="9" style="5" customWidth="1"/>
  </cols>
  <sheetData>
    <row r="1" spans="1:6" s="53" customFormat="1" ht="29.25" customHeight="1">
      <c r="A1" s="363" t="s">
        <v>88</v>
      </c>
      <c r="B1" s="363"/>
      <c r="C1" s="363"/>
      <c r="D1" s="363"/>
      <c r="E1" s="363"/>
      <c r="F1" s="58"/>
    </row>
    <row r="2" spans="1:5" ht="29.25" customHeight="1" thickBot="1">
      <c r="A2" s="61" t="s">
        <v>222</v>
      </c>
      <c r="B2" s="59"/>
      <c r="C2" s="59"/>
      <c r="D2" s="59"/>
      <c r="E2" s="59"/>
    </row>
    <row r="3" spans="1:5" ht="29.25" customHeight="1" thickBot="1">
      <c r="A3" s="6" t="s">
        <v>240</v>
      </c>
      <c r="B3" s="7" t="s">
        <v>186</v>
      </c>
      <c r="C3" s="60" t="s">
        <v>241</v>
      </c>
      <c r="D3" s="8"/>
      <c r="E3" s="9" t="s">
        <v>223</v>
      </c>
    </row>
    <row r="4" spans="1:5" ht="29.25" customHeight="1" thickBot="1">
      <c r="A4" s="134" t="s">
        <v>45</v>
      </c>
      <c r="B4" s="135">
        <v>1</v>
      </c>
      <c r="C4" s="10" t="s">
        <v>0</v>
      </c>
      <c r="D4" s="8"/>
      <c r="E4" s="10" t="s">
        <v>243</v>
      </c>
    </row>
    <row r="5" spans="1:5" ht="29.25" customHeight="1" thickBot="1">
      <c r="A5" s="136"/>
      <c r="B5" s="137">
        <v>2</v>
      </c>
      <c r="C5" s="55" t="s">
        <v>245</v>
      </c>
      <c r="D5" s="8"/>
      <c r="E5" s="10" t="s">
        <v>246</v>
      </c>
    </row>
    <row r="6" spans="1:5" ht="29.25" customHeight="1" thickBot="1">
      <c r="A6" s="138"/>
      <c r="B6" s="139">
        <v>3</v>
      </c>
      <c r="C6" s="55" t="s">
        <v>231</v>
      </c>
      <c r="D6" s="8"/>
      <c r="E6" s="10" t="s">
        <v>23</v>
      </c>
    </row>
    <row r="7" spans="1:5" ht="29.25" customHeight="1" thickBot="1">
      <c r="A7" s="136"/>
      <c r="B7" s="140">
        <v>4</v>
      </c>
      <c r="C7" s="10" t="s">
        <v>229</v>
      </c>
      <c r="D7" s="8"/>
      <c r="E7" s="55" t="s">
        <v>1</v>
      </c>
    </row>
    <row r="8" spans="1:5" ht="29.25" customHeight="1" thickBot="1">
      <c r="A8" s="134" t="s">
        <v>46</v>
      </c>
      <c r="B8" s="141">
        <v>5</v>
      </c>
      <c r="C8" s="10" t="s">
        <v>243</v>
      </c>
      <c r="D8" s="8"/>
      <c r="E8" s="10" t="s">
        <v>2</v>
      </c>
    </row>
    <row r="9" spans="1:5" ht="29.25" customHeight="1" thickBot="1">
      <c r="A9" s="136"/>
      <c r="B9" s="139">
        <v>6</v>
      </c>
      <c r="C9" s="10" t="s">
        <v>30</v>
      </c>
      <c r="D9" s="8"/>
      <c r="E9" s="10" t="s">
        <v>30</v>
      </c>
    </row>
    <row r="10" spans="1:5" ht="29.25" customHeight="1" thickBot="1">
      <c r="A10" s="138"/>
      <c r="B10" s="142">
        <v>7</v>
      </c>
      <c r="C10" s="10" t="s">
        <v>230</v>
      </c>
      <c r="D10" s="8"/>
      <c r="E10" s="10" t="s">
        <v>24</v>
      </c>
    </row>
    <row r="11" spans="1:5" ht="29.25" customHeight="1" thickBot="1">
      <c r="A11" s="134" t="s">
        <v>242</v>
      </c>
      <c r="B11" s="143">
        <v>8</v>
      </c>
      <c r="C11" s="10" t="s">
        <v>23</v>
      </c>
      <c r="D11" s="8"/>
      <c r="E11" s="10" t="s">
        <v>265</v>
      </c>
    </row>
    <row r="12" spans="1:5" ht="29.25" customHeight="1" thickBot="1">
      <c r="A12" s="136"/>
      <c r="B12" s="139">
        <v>9</v>
      </c>
      <c r="C12" s="10" t="s">
        <v>26</v>
      </c>
      <c r="D12" s="8"/>
      <c r="E12" s="10" t="s">
        <v>227</v>
      </c>
    </row>
    <row r="13" spans="1:5" ht="29.25" customHeight="1" thickBot="1">
      <c r="A13" s="144"/>
      <c r="B13" s="142">
        <v>10</v>
      </c>
      <c r="C13" s="10" t="s">
        <v>226</v>
      </c>
      <c r="D13" s="8"/>
      <c r="E13" s="10" t="s">
        <v>25</v>
      </c>
    </row>
    <row r="14" spans="1:5" ht="29.25" customHeight="1" thickBot="1">
      <c r="A14" s="145" t="s">
        <v>47</v>
      </c>
      <c r="B14" s="143">
        <v>11</v>
      </c>
      <c r="C14" s="10" t="s">
        <v>184</v>
      </c>
      <c r="D14" s="8"/>
      <c r="E14" s="55" t="s">
        <v>244</v>
      </c>
    </row>
    <row r="15" spans="1:5" ht="29.25" customHeight="1" thickBot="1">
      <c r="A15" s="136"/>
      <c r="B15" s="139">
        <v>12</v>
      </c>
      <c r="C15" s="55" t="s">
        <v>244</v>
      </c>
      <c r="D15" s="8"/>
      <c r="E15" s="10" t="s">
        <v>226</v>
      </c>
    </row>
    <row r="16" spans="1:5" ht="29.25" customHeight="1" thickBot="1">
      <c r="A16" s="144"/>
      <c r="B16" s="142">
        <v>13</v>
      </c>
      <c r="C16" s="10" t="s">
        <v>227</v>
      </c>
      <c r="D16" s="8"/>
      <c r="E16" s="10" t="s">
        <v>26</v>
      </c>
    </row>
    <row r="17" spans="1:5" ht="29.25" customHeight="1" thickBot="1">
      <c r="A17" s="134" t="s">
        <v>176</v>
      </c>
      <c r="B17" s="146">
        <v>14</v>
      </c>
      <c r="C17" s="10" t="s">
        <v>182</v>
      </c>
      <c r="D17" s="8"/>
      <c r="E17" s="10" t="s">
        <v>247</v>
      </c>
    </row>
    <row r="18" spans="1:5" ht="29.25" customHeight="1" thickBot="1">
      <c r="A18" s="136"/>
      <c r="B18" s="137">
        <v>15</v>
      </c>
      <c r="C18" s="55" t="s">
        <v>1</v>
      </c>
      <c r="D18" s="8"/>
      <c r="E18" s="10" t="s">
        <v>230</v>
      </c>
    </row>
    <row r="19" spans="1:5" ht="29.25" customHeight="1" thickBot="1">
      <c r="A19" s="138"/>
      <c r="B19" s="139">
        <v>16</v>
      </c>
      <c r="C19" s="10" t="s">
        <v>265</v>
      </c>
      <c r="D19" s="8"/>
      <c r="E19" s="10" t="s">
        <v>229</v>
      </c>
    </row>
    <row r="20" spans="1:5" ht="29.25" customHeight="1" thickBot="1">
      <c r="A20" s="144"/>
      <c r="B20" s="147">
        <v>17</v>
      </c>
      <c r="C20" s="10" t="s">
        <v>28</v>
      </c>
      <c r="D20" s="8"/>
      <c r="E20" s="10" t="s">
        <v>28</v>
      </c>
    </row>
    <row r="21" spans="1:5" ht="29.25" customHeight="1" thickBot="1">
      <c r="A21" s="145" t="s">
        <v>48</v>
      </c>
      <c r="B21" s="143">
        <v>18</v>
      </c>
      <c r="C21" s="10" t="s">
        <v>246</v>
      </c>
      <c r="D21" s="8"/>
      <c r="E21" s="55" t="s">
        <v>245</v>
      </c>
    </row>
    <row r="22" spans="1:5" ht="29.25" customHeight="1" thickBot="1">
      <c r="A22" s="138"/>
      <c r="B22" s="139">
        <v>19</v>
      </c>
      <c r="C22" s="10" t="s">
        <v>2</v>
      </c>
      <c r="D22" s="8"/>
      <c r="E22" s="10" t="s">
        <v>182</v>
      </c>
    </row>
    <row r="23" spans="1:5" ht="29.25" customHeight="1" thickBot="1">
      <c r="A23" s="144"/>
      <c r="B23" s="142">
        <v>20</v>
      </c>
      <c r="C23" s="10" t="s">
        <v>24</v>
      </c>
      <c r="D23" s="8"/>
      <c r="E23" s="10" t="s">
        <v>27</v>
      </c>
    </row>
    <row r="24" spans="1:5" ht="29.25" customHeight="1" thickBot="1">
      <c r="A24" s="145" t="s">
        <v>177</v>
      </c>
      <c r="B24" s="143">
        <v>21</v>
      </c>
      <c r="C24" s="10" t="s">
        <v>27</v>
      </c>
      <c r="D24" s="8"/>
      <c r="E24" s="55" t="s">
        <v>231</v>
      </c>
    </row>
    <row r="25" spans="1:5" ht="29.25" customHeight="1" thickBot="1">
      <c r="A25" s="138"/>
      <c r="B25" s="139">
        <v>22</v>
      </c>
      <c r="C25" s="10" t="s">
        <v>25</v>
      </c>
      <c r="D25" s="8"/>
      <c r="E25" s="10" t="s">
        <v>184</v>
      </c>
    </row>
    <row r="26" spans="1:6" ht="29.25" customHeight="1" thickBot="1">
      <c r="A26" s="144"/>
      <c r="B26" s="142">
        <v>23</v>
      </c>
      <c r="C26" s="55" t="s">
        <v>29</v>
      </c>
      <c r="D26" s="8"/>
      <c r="E26" s="55" t="s">
        <v>29</v>
      </c>
      <c r="F26" s="14"/>
    </row>
    <row r="27" spans="1:5" ht="29.25" customHeight="1">
      <c r="A27"/>
      <c r="B27"/>
      <c r="C27"/>
      <c r="D27"/>
      <c r="E27"/>
    </row>
    <row r="28" spans="1:6" ht="29.25" customHeight="1" thickBot="1">
      <c r="A28" s="61" t="s">
        <v>224</v>
      </c>
      <c r="B28" s="59"/>
      <c r="C28" s="59"/>
      <c r="D28" s="8"/>
      <c r="E28" s="62"/>
      <c r="F28" s="14"/>
    </row>
    <row r="29" spans="1:6" ht="29.25" customHeight="1" thickBot="1">
      <c r="A29" s="6" t="s">
        <v>240</v>
      </c>
      <c r="B29" s="7" t="s">
        <v>186</v>
      </c>
      <c r="C29" s="60" t="s">
        <v>241</v>
      </c>
      <c r="D29" s="8"/>
      <c r="E29" s="9" t="s">
        <v>234</v>
      </c>
      <c r="F29" s="14"/>
    </row>
    <row r="30" spans="1:5" ht="29.25" customHeight="1" thickBot="1">
      <c r="A30" s="145" t="s">
        <v>225</v>
      </c>
      <c r="B30" s="139">
        <v>24</v>
      </c>
      <c r="C30" s="10" t="s">
        <v>32</v>
      </c>
      <c r="D30" s="8"/>
      <c r="E30" s="10" t="s">
        <v>228</v>
      </c>
    </row>
    <row r="31" spans="1:5" ht="29.25" customHeight="1" thickBot="1">
      <c r="A31" s="136"/>
      <c r="B31" s="66">
        <v>25</v>
      </c>
      <c r="C31" s="10" t="s">
        <v>31</v>
      </c>
      <c r="D31" s="8"/>
      <c r="E31" s="10" t="s">
        <v>31</v>
      </c>
    </row>
    <row r="32" spans="1:5" ht="29.25" customHeight="1" thickBot="1">
      <c r="A32" s="136"/>
      <c r="B32" s="63">
        <v>26</v>
      </c>
      <c r="C32" s="55" t="s">
        <v>185</v>
      </c>
      <c r="D32" s="1"/>
      <c r="E32" s="55" t="s">
        <v>185</v>
      </c>
    </row>
    <row r="33" spans="1:5" ht="29.25" customHeight="1" thickBot="1">
      <c r="A33" s="134" t="s">
        <v>178</v>
      </c>
      <c r="B33" s="148">
        <v>27</v>
      </c>
      <c r="C33" s="10" t="s">
        <v>183</v>
      </c>
      <c r="D33" s="1"/>
      <c r="E33" s="10" t="s">
        <v>32</v>
      </c>
    </row>
    <row r="34" spans="1:5" ht="29.25" customHeight="1" thickBot="1">
      <c r="A34" s="138"/>
      <c r="B34" s="149">
        <v>28</v>
      </c>
      <c r="C34" s="10" t="s">
        <v>37</v>
      </c>
      <c r="D34" s="1"/>
      <c r="E34" s="10" t="s">
        <v>183</v>
      </c>
    </row>
    <row r="35" spans="1:5" ht="29.25" customHeight="1" thickBot="1">
      <c r="A35" s="138"/>
      <c r="B35" s="149">
        <v>29</v>
      </c>
      <c r="C35" s="10" t="s">
        <v>228</v>
      </c>
      <c r="D35" s="1"/>
      <c r="E35" s="10" t="s">
        <v>232</v>
      </c>
    </row>
    <row r="36" spans="1:5" ht="29.25" customHeight="1" thickBot="1">
      <c r="A36" s="144"/>
      <c r="B36" s="150">
        <v>30</v>
      </c>
      <c r="C36" s="10" t="s">
        <v>232</v>
      </c>
      <c r="D36" s="1"/>
      <c r="E36" s="10" t="s">
        <v>37</v>
      </c>
    </row>
    <row r="37" spans="1:5" ht="29.25" customHeight="1">
      <c r="A37" s="76"/>
      <c r="B37" s="77"/>
      <c r="C37" s="56"/>
      <c r="D37" s="1"/>
      <c r="E37" s="56"/>
    </row>
    <row r="38" spans="1:6" ht="29.25" customHeight="1" thickBot="1">
      <c r="A38" s="61" t="s">
        <v>235</v>
      </c>
      <c r="B38" s="59"/>
      <c r="C38" s="59"/>
      <c r="D38" s="8"/>
      <c r="E38" s="62"/>
      <c r="F38" s="14"/>
    </row>
    <row r="39" spans="1:6" ht="29.25" customHeight="1" thickBot="1">
      <c r="A39" s="6" t="s">
        <v>240</v>
      </c>
      <c r="B39" s="7" t="s">
        <v>186</v>
      </c>
      <c r="C39" s="60" t="s">
        <v>241</v>
      </c>
      <c r="D39" s="8"/>
      <c r="E39" s="9" t="s">
        <v>236</v>
      </c>
      <c r="F39" s="14"/>
    </row>
    <row r="40" spans="1:5" ht="29.25" customHeight="1" thickBot="1">
      <c r="A40" s="134" t="s">
        <v>22</v>
      </c>
      <c r="B40" s="151">
        <v>31</v>
      </c>
      <c r="C40" s="10" t="s">
        <v>3</v>
      </c>
      <c r="E40" s="10" t="s">
        <v>36</v>
      </c>
    </row>
    <row r="41" spans="1:5" ht="29.25" customHeight="1" thickBot="1">
      <c r="A41" s="64"/>
      <c r="B41" s="65">
        <v>32</v>
      </c>
      <c r="C41" s="55" t="s">
        <v>233</v>
      </c>
      <c r="D41" s="1"/>
      <c r="E41" s="55" t="s">
        <v>35</v>
      </c>
    </row>
    <row r="42" spans="1:5" ht="29.25" customHeight="1" thickBot="1">
      <c r="A42" s="152"/>
      <c r="B42" s="153">
        <v>33</v>
      </c>
      <c r="C42" s="55" t="s">
        <v>35</v>
      </c>
      <c r="D42" s="8"/>
      <c r="E42" s="10" t="s">
        <v>3</v>
      </c>
    </row>
    <row r="43" spans="1:5" ht="29.25" customHeight="1" thickBot="1">
      <c r="A43" s="2" t="s">
        <v>19</v>
      </c>
      <c r="B43" s="151">
        <v>34</v>
      </c>
      <c r="C43" s="10" t="s">
        <v>34</v>
      </c>
      <c r="E43" s="10" t="s">
        <v>34</v>
      </c>
    </row>
    <row r="44" spans="1:5" ht="29.25" customHeight="1" thickBot="1">
      <c r="A44" s="64"/>
      <c r="B44" s="65">
        <v>35</v>
      </c>
      <c r="C44" s="10" t="s">
        <v>36</v>
      </c>
      <c r="E44" s="55" t="s">
        <v>233</v>
      </c>
    </row>
    <row r="45" spans="1:5" ht="29.25" customHeight="1" thickBot="1">
      <c r="A45" s="152"/>
      <c r="B45" s="153">
        <v>36</v>
      </c>
      <c r="C45" s="55" t="s">
        <v>33</v>
      </c>
      <c r="E45" s="55" t="s">
        <v>33</v>
      </c>
    </row>
  </sheetData>
  <mergeCells count="1">
    <mergeCell ref="A1:E1"/>
  </mergeCells>
  <printOptions horizontalCentered="1"/>
  <pageMargins left="0.3937007874015748" right="0.1968503937007874" top="0.3937007874015748" bottom="0" header="0.5118110236220472" footer="0.5118110236220472"/>
  <pageSetup fitToHeight="1" fitToWidth="1"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廣告社（株）スポーツ文化部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一寛</dc:creator>
  <cp:keywords/>
  <dc:description/>
  <cp:lastModifiedBy>Owner</cp:lastModifiedBy>
  <cp:lastPrinted>2008-06-29T08:10:16Z</cp:lastPrinted>
  <dcterms:created xsi:type="dcterms:W3CDTF">2000-05-09T02:56:02Z</dcterms:created>
  <dcterms:modified xsi:type="dcterms:W3CDTF">2008-07-21T10:32:41Z</dcterms:modified>
  <cp:category/>
  <cp:version/>
  <cp:contentType/>
  <cp:contentStatus/>
</cp:coreProperties>
</file>